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 ashiglah barimt\"/>
    </mc:Choice>
  </mc:AlternateContent>
  <bookViews>
    <workbookView xWindow="360" yWindow="585" windowWidth="14355" windowHeight="3945" activeTab="2"/>
  </bookViews>
  <sheets>
    <sheet name="EMT" sheetId="1" r:id="rId1"/>
    <sheet name="ONHS" sheetId="5" r:id="rId2"/>
    <sheet name="СӨБ" sheetId="8" r:id="rId3"/>
    <sheet name="Sheet1" sheetId="7" r:id="rId4"/>
    <sheet name="soyol" sheetId="6" r:id="rId5"/>
    <sheet name="ZDTG" sheetId="2" r:id="rId6"/>
    <sheet name="BHS" sheetId="4" r:id="rId7"/>
    <sheet name="ITH" sheetId="3" r:id="rId8"/>
  </sheets>
  <definedNames>
    <definedName name="_xlnm.Print_Area" localSheetId="1">ONHS!$A$2:$E$18</definedName>
  </definedNames>
  <calcPr calcId="152511"/>
</workbook>
</file>

<file path=xl/calcChain.xml><?xml version="1.0" encoding="utf-8"?>
<calcChain xmlns="http://schemas.openxmlformats.org/spreadsheetml/2006/main">
  <c r="C15" i="7" l="1"/>
  <c r="C18" i="7"/>
  <c r="C19" i="7"/>
  <c r="C20" i="7"/>
  <c r="C17" i="7"/>
  <c r="D24" i="8"/>
  <c r="D25" i="8"/>
  <c r="D26" i="8"/>
  <c r="D27" i="8"/>
  <c r="D28" i="8"/>
  <c r="D29" i="8"/>
  <c r="D30" i="8"/>
  <c r="D31" i="8"/>
  <c r="D23" i="8"/>
  <c r="E18" i="3" l="1"/>
  <c r="E19" i="3"/>
  <c r="E20" i="3"/>
  <c r="E21" i="3"/>
  <c r="E22" i="3"/>
  <c r="E23" i="3"/>
  <c r="E24" i="3"/>
  <c r="E17" i="3"/>
  <c r="E10" i="3"/>
  <c r="E9" i="3"/>
  <c r="D46" i="8" l="1"/>
  <c r="B46" i="8"/>
  <c r="D45" i="8"/>
  <c r="B45" i="8"/>
  <c r="D42" i="8"/>
  <c r="B42" i="8"/>
  <c r="D40" i="8"/>
  <c r="B40" i="8"/>
  <c r="D38" i="8"/>
  <c r="B38" i="8"/>
  <c r="D36" i="8"/>
  <c r="B36" i="8"/>
  <c r="D32" i="8"/>
  <c r="B32" i="8"/>
  <c r="B26" i="8"/>
  <c r="D22" i="8"/>
  <c r="B22" i="8"/>
  <c r="D16" i="8"/>
  <c r="D10" i="8" s="1"/>
  <c r="D9" i="8" s="1"/>
  <c r="D8" i="8" s="1"/>
  <c r="B16" i="8"/>
  <c r="B10" i="8" s="1"/>
  <c r="B9" i="8" s="1"/>
  <c r="B8" i="8" s="1"/>
  <c r="D11" i="8"/>
  <c r="B11" i="8"/>
  <c r="D47" i="7"/>
  <c r="B47" i="7"/>
  <c r="D46" i="7"/>
  <c r="B46" i="7"/>
  <c r="D43" i="7"/>
  <c r="B43" i="7"/>
  <c r="D40" i="7"/>
  <c r="B40" i="7"/>
  <c r="D38" i="7"/>
  <c r="B38" i="7"/>
  <c r="D36" i="7"/>
  <c r="B36" i="7"/>
  <c r="D32" i="7"/>
  <c r="B32" i="7"/>
  <c r="D25" i="7"/>
  <c r="B25" i="7"/>
  <c r="D21" i="7"/>
  <c r="B21" i="7"/>
  <c r="D15" i="7"/>
  <c r="B15" i="7"/>
  <c r="D10" i="7"/>
  <c r="D9" i="7" s="1"/>
  <c r="D8" i="7" s="1"/>
  <c r="D7" i="7" s="1"/>
  <c r="B10" i="7"/>
  <c r="B9" i="7"/>
  <c r="B8" i="7" s="1"/>
  <c r="B7" i="7" s="1"/>
  <c r="D47" i="6"/>
  <c r="B47" i="6"/>
  <c r="D45" i="6"/>
  <c r="D44" i="6" s="1"/>
  <c r="B45" i="6"/>
  <c r="B44" i="6" s="1"/>
  <c r="D42" i="6"/>
  <c r="D41" i="6"/>
  <c r="D39" i="6"/>
  <c r="B39" i="6"/>
  <c r="D36" i="6"/>
  <c r="B36" i="6"/>
  <c r="D34" i="6"/>
  <c r="B34" i="6"/>
  <c r="D31" i="6"/>
  <c r="B31" i="6"/>
  <c r="D29" i="6"/>
  <c r="B29" i="6"/>
  <c r="D23" i="6"/>
  <c r="B23" i="6"/>
  <c r="D19" i="6"/>
  <c r="B19" i="6"/>
  <c r="D13" i="6"/>
  <c r="B13" i="6"/>
  <c r="D10" i="6"/>
  <c r="D9" i="6" s="1"/>
  <c r="D8" i="6" s="1"/>
  <c r="D7" i="6" s="1"/>
  <c r="D6" i="6" s="1"/>
  <c r="B10" i="6"/>
  <c r="B9" i="6" s="1"/>
  <c r="B8" i="6" s="1"/>
  <c r="B7" i="6" s="1"/>
  <c r="B6" i="6" s="1"/>
  <c r="D7" i="8" l="1"/>
  <c r="D51" i="8"/>
  <c r="D50" i="8" s="1"/>
  <c r="D49" i="8" s="1"/>
  <c r="B51" i="8"/>
  <c r="B50" i="8" s="1"/>
  <c r="B49" i="8" s="1"/>
  <c r="B7" i="8"/>
  <c r="B6" i="7"/>
  <c r="B54" i="7"/>
  <c r="B53" i="7" s="1"/>
  <c r="B52" i="7" s="1"/>
  <c r="D6" i="7"/>
  <c r="D54" i="7"/>
  <c r="D53" i="7" s="1"/>
  <c r="D52" i="7" s="1"/>
  <c r="E7" i="1" l="1"/>
  <c r="E8" i="1"/>
  <c r="E13" i="1"/>
  <c r="E14" i="1"/>
  <c r="E15" i="1"/>
  <c r="E17" i="1"/>
  <c r="E18" i="1"/>
  <c r="E19" i="1"/>
  <c r="E20" i="1"/>
  <c r="E21" i="1"/>
  <c r="E22" i="1"/>
  <c r="E24" i="1"/>
  <c r="E25" i="1"/>
  <c r="E26" i="1"/>
  <c r="E28" i="1"/>
  <c r="E29" i="1"/>
  <c r="E31" i="1"/>
  <c r="E33" i="1"/>
  <c r="E34" i="1"/>
  <c r="E35" i="1"/>
  <c r="E36" i="1"/>
  <c r="E37" i="1"/>
  <c r="E38" i="1"/>
  <c r="E40" i="1"/>
  <c r="E42" i="1"/>
  <c r="E29" i="3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8" i="4"/>
  <c r="D53" i="2" l="1"/>
  <c r="E55" i="2"/>
  <c r="E56" i="2"/>
  <c r="E57" i="2"/>
  <c r="E58" i="2"/>
  <c r="E59" i="2"/>
  <c r="E54" i="2"/>
  <c r="E48" i="2"/>
  <c r="E49" i="2"/>
  <c r="E50" i="2"/>
  <c r="E51" i="2"/>
  <c r="E47" i="2"/>
  <c r="E44" i="2"/>
  <c r="E45" i="2"/>
  <c r="E43" i="2"/>
  <c r="E34" i="2"/>
  <c r="E35" i="2"/>
  <c r="E36" i="2"/>
  <c r="E37" i="2"/>
  <c r="E38" i="2"/>
  <c r="E39" i="2"/>
  <c r="E40" i="2"/>
  <c r="E41" i="2"/>
  <c r="E33" i="2"/>
  <c r="E53" i="2" l="1"/>
  <c r="E31" i="2"/>
  <c r="E28" i="2"/>
  <c r="E29" i="2"/>
  <c r="E27" i="2"/>
  <c r="E16" i="2"/>
  <c r="E17" i="2"/>
  <c r="E15" i="2"/>
  <c r="E13" i="2"/>
  <c r="E12" i="2"/>
  <c r="E9" i="2"/>
  <c r="E10" i="2"/>
  <c r="E8" i="2"/>
  <c r="D32" i="2"/>
  <c r="E32" i="2"/>
  <c r="C32" i="2"/>
  <c r="D50" i="2"/>
  <c r="C50" i="2"/>
  <c r="C53" i="2"/>
  <c r="C30" i="2"/>
  <c r="D16" i="5" l="1"/>
  <c r="E16" i="5"/>
  <c r="C16" i="5"/>
  <c r="D15" i="5"/>
  <c r="E15" i="5"/>
  <c r="C15" i="5"/>
  <c r="D24" i="4"/>
  <c r="E24" i="4"/>
  <c r="C24" i="4"/>
  <c r="C44" i="3"/>
  <c r="E144" i="3"/>
  <c r="D144" i="3"/>
  <c r="C144" i="3"/>
  <c r="E141" i="3"/>
  <c r="D141" i="3"/>
  <c r="C141" i="3"/>
  <c r="E136" i="3"/>
  <c r="D136" i="3"/>
  <c r="C136" i="3"/>
  <c r="D131" i="3"/>
  <c r="C131" i="3"/>
  <c r="E129" i="3"/>
  <c r="D129" i="3"/>
  <c r="C129" i="3"/>
  <c r="D127" i="3"/>
  <c r="C127" i="3"/>
  <c r="E124" i="3"/>
  <c r="D124" i="3"/>
  <c r="C124" i="3"/>
  <c r="E119" i="3"/>
  <c r="D119" i="3"/>
  <c r="C119" i="3"/>
  <c r="D116" i="3"/>
  <c r="C116" i="3"/>
  <c r="C115" i="3"/>
  <c r="E113" i="3"/>
  <c r="D113" i="3"/>
  <c r="E110" i="3"/>
  <c r="D110" i="3"/>
  <c r="D143" i="3" s="1"/>
  <c r="C110" i="3"/>
  <c r="C114" i="3" s="1"/>
  <c r="E8" i="3"/>
  <c r="E43" i="3" s="1"/>
  <c r="E11" i="3"/>
  <c r="E27" i="3"/>
  <c r="E34" i="3"/>
  <c r="E39" i="3"/>
  <c r="E44" i="3"/>
  <c r="E171" i="2"/>
  <c r="D171" i="2"/>
  <c r="C171" i="2"/>
  <c r="E166" i="2"/>
  <c r="D166" i="2"/>
  <c r="C166" i="2"/>
  <c r="E162" i="2"/>
  <c r="D162" i="2"/>
  <c r="C162" i="2"/>
  <c r="E153" i="2"/>
  <c r="D153" i="2"/>
  <c r="C153" i="2"/>
  <c r="E151" i="2"/>
  <c r="D151" i="2"/>
  <c r="C151" i="2"/>
  <c r="E147" i="2"/>
  <c r="D147" i="2"/>
  <c r="C147" i="2"/>
  <c r="E145" i="2"/>
  <c r="D145" i="2"/>
  <c r="C145" i="2"/>
  <c r="E139" i="2"/>
  <c r="D139" i="2"/>
  <c r="C139" i="2"/>
  <c r="E135" i="2"/>
  <c r="D135" i="2"/>
  <c r="C135" i="2"/>
  <c r="E132" i="2"/>
  <c r="E128" i="2"/>
  <c r="D128" i="2"/>
  <c r="C128" i="2"/>
  <c r="E170" i="2" l="1"/>
  <c r="C113" i="3"/>
  <c r="C143" i="3" s="1"/>
  <c r="E143" i="3"/>
  <c r="C134" i="2"/>
  <c r="D134" i="2"/>
  <c r="C133" i="2"/>
  <c r="D133" i="2"/>
  <c r="E93" i="3"/>
  <c r="E90" i="3"/>
  <c r="E85" i="3"/>
  <c r="E80" i="3"/>
  <c r="E78" i="3"/>
  <c r="E76" i="3"/>
  <c r="E73" i="3"/>
  <c r="E68" i="3"/>
  <c r="E65" i="3"/>
  <c r="E59" i="3"/>
  <c r="E64" i="3" s="1"/>
  <c r="D93" i="3"/>
  <c r="C93" i="3"/>
  <c r="D90" i="3"/>
  <c r="C90" i="3"/>
  <c r="D85" i="3"/>
  <c r="C85" i="3"/>
  <c r="D80" i="3"/>
  <c r="C80" i="3"/>
  <c r="D78" i="3"/>
  <c r="C78" i="3"/>
  <c r="D76" i="3"/>
  <c r="C76" i="3"/>
  <c r="D73" i="3"/>
  <c r="C73" i="3"/>
  <c r="D68" i="3"/>
  <c r="C68" i="3"/>
  <c r="D65" i="3"/>
  <c r="C65" i="3"/>
  <c r="D59" i="3"/>
  <c r="D64" i="3" s="1"/>
  <c r="C59" i="3"/>
  <c r="C64" i="3" s="1"/>
  <c r="D132" i="2" l="1"/>
  <c r="D170" i="2" s="1"/>
  <c r="C132" i="2"/>
  <c r="C170" i="2" s="1"/>
  <c r="E63" i="3"/>
  <c r="E62" i="3" s="1"/>
  <c r="E92" i="3" s="1"/>
  <c r="C63" i="3"/>
  <c r="C62" i="3" s="1"/>
  <c r="C92" i="3" s="1"/>
  <c r="D63" i="3"/>
  <c r="D62" i="3" s="1"/>
  <c r="D92" i="3" s="1"/>
  <c r="E26" i="2" l="1"/>
  <c r="E18" i="2"/>
  <c r="D44" i="3" l="1"/>
  <c r="E111" i="2" l="1"/>
  <c r="D111" i="2"/>
  <c r="C111" i="2"/>
  <c r="E106" i="2"/>
  <c r="D106" i="2"/>
  <c r="C106" i="2"/>
  <c r="E102" i="2"/>
  <c r="D102" i="2"/>
  <c r="C102" i="2"/>
  <c r="E94" i="2"/>
  <c r="D94" i="2"/>
  <c r="C94" i="2"/>
  <c r="E92" i="2"/>
  <c r="D92" i="2"/>
  <c r="C92" i="2"/>
  <c r="E88" i="2"/>
  <c r="D88" i="2"/>
  <c r="C88" i="2"/>
  <c r="E86" i="2"/>
  <c r="D86" i="2"/>
  <c r="C86" i="2"/>
  <c r="E80" i="2"/>
  <c r="D80" i="2"/>
  <c r="C80" i="2"/>
  <c r="E76" i="2"/>
  <c r="D76" i="2"/>
  <c r="C76" i="2"/>
  <c r="E73" i="2"/>
  <c r="C73" i="2"/>
  <c r="E69" i="2"/>
  <c r="D69" i="2"/>
  <c r="C69" i="2"/>
  <c r="D74" i="2" l="1"/>
  <c r="E110" i="2"/>
  <c r="D75" i="2"/>
  <c r="C110" i="2"/>
  <c r="C13" i="3"/>
  <c r="C8" i="3"/>
  <c r="C12" i="3" s="1"/>
  <c r="C14" i="3"/>
  <c r="C17" i="3"/>
  <c r="C22" i="3"/>
  <c r="C25" i="3"/>
  <c r="C27" i="3"/>
  <c r="C29" i="3"/>
  <c r="C34" i="3"/>
  <c r="C39" i="3"/>
  <c r="C11" i="3" l="1"/>
  <c r="C43" i="3" s="1"/>
  <c r="D73" i="2"/>
  <c r="D110" i="2" s="1"/>
  <c r="E30" i="2" l="1"/>
  <c r="E46" i="2"/>
  <c r="E42" i="2"/>
  <c r="E24" i="2"/>
  <c r="E7" i="2"/>
  <c r="C32" i="1" l="1"/>
  <c r="E11" i="2" l="1"/>
  <c r="C7" i="2"/>
  <c r="C14" i="2"/>
  <c r="C18" i="2"/>
  <c r="C12" i="2" l="1"/>
  <c r="D32" i="1"/>
  <c r="E32" i="1" s="1"/>
  <c r="D23" i="1"/>
  <c r="E23" i="1" s="1"/>
  <c r="D18" i="2"/>
  <c r="D14" i="2" l="1"/>
  <c r="D7" i="2"/>
  <c r="D39" i="3" l="1"/>
  <c r="D34" i="3"/>
  <c r="D29" i="3"/>
  <c r="D27" i="3"/>
  <c r="D25" i="3"/>
  <c r="D17" i="3"/>
  <c r="D11" i="2" l="1"/>
  <c r="D27" i="1"/>
  <c r="E27" i="1" s="1"/>
  <c r="C27" i="1"/>
  <c r="D30" i="1"/>
  <c r="E30" i="1" s="1"/>
  <c r="C30" i="1"/>
  <c r="D41" i="1"/>
  <c r="E41" i="1" s="1"/>
  <c r="C41" i="1"/>
  <c r="D39" i="1"/>
  <c r="E39" i="1" s="1"/>
  <c r="C39" i="1"/>
  <c r="D42" i="2"/>
  <c r="C42" i="2"/>
  <c r="D30" i="2"/>
  <c r="D24" i="2"/>
  <c r="C24" i="2"/>
  <c r="D22" i="3" l="1"/>
  <c r="D14" i="3"/>
  <c r="D8" i="3"/>
  <c r="D46" i="2"/>
  <c r="D52" i="2" s="1"/>
  <c r="C46" i="2"/>
  <c r="D26" i="2"/>
  <c r="C26" i="2"/>
  <c r="C11" i="2"/>
  <c r="E65" i="2" l="1"/>
  <c r="D11" i="3"/>
  <c r="D43" i="3" s="1"/>
  <c r="C52" i="2"/>
  <c r="D44" i="1"/>
  <c r="E44" i="1" s="1"/>
  <c r="D6" i="1"/>
  <c r="E6" i="1" s="1"/>
  <c r="D10" i="1" l="1"/>
  <c r="E10" i="1" s="1"/>
  <c r="D11" i="1"/>
  <c r="E11" i="1" s="1"/>
  <c r="C44" i="1"/>
  <c r="D16" i="1"/>
  <c r="E16" i="1" s="1"/>
  <c r="D12" i="1"/>
  <c r="E12" i="1" s="1"/>
  <c r="C12" i="1"/>
  <c r="C23" i="1"/>
  <c r="C16" i="1"/>
  <c r="C9" i="1"/>
  <c r="C6" i="1"/>
  <c r="D9" i="1" l="1"/>
  <c r="E9" i="1" s="1"/>
  <c r="D43" i="1"/>
  <c r="E43" i="1" s="1"/>
  <c r="C43" i="1"/>
  <c r="E14" i="2"/>
  <c r="E52" i="2" s="1"/>
</calcChain>
</file>

<file path=xl/sharedStrings.xml><?xml version="1.0" encoding="utf-8"?>
<sst xmlns="http://schemas.openxmlformats.org/spreadsheetml/2006/main" count="566" uniqueCount="220">
  <si>
    <t>Çàðäëûí ç¿éë</t>
  </si>
  <si>
    <t>1. Öàëèí õºëñ, íýìýãäýë óðàìøèë</t>
  </si>
  <si>
    <t>¯íäñýí öàëèí</t>
  </si>
  <si>
    <t>2. Àæèë îëãîã÷îîñ ÍÄ ñàíä òºëºõ äààòãàëóóä</t>
  </si>
  <si>
    <t>Òýòãýâðèéí òýòãýìæèéí äààòãàë</t>
  </si>
  <si>
    <t>ÝÌÄ-ûí õóðààìæ</t>
  </si>
  <si>
    <t>3. Òîãòìîë çàðäàë</t>
  </si>
  <si>
    <t xml:space="preserve">Ãýðýë öàõèëãààíû </t>
  </si>
  <si>
    <t>Ò¿ëø õàëààëòûí</t>
  </si>
  <si>
    <t>4. Õàíãàìæ áàðàà ìàòåðèàëûí  çàðäàë</t>
  </si>
  <si>
    <t xml:space="preserve">Áè÷èã õýðãèéí </t>
  </si>
  <si>
    <t>Òýýâýð /øàòàõóóí/-èéí</t>
  </si>
  <si>
    <t>Øóóäàí õîëáîîíû</t>
  </si>
  <si>
    <t>Íîì õýâëýë àâàõ</t>
  </si>
  <si>
    <t>5.Íîðìàòèâò çàðäàë</t>
  </si>
  <si>
    <t>Õîîë</t>
  </si>
  <si>
    <t>Íîðìûí õóâöàñ çººëºí ýäëýë</t>
  </si>
  <si>
    <t>6. Ýä õîãøèë, íîðìûí õóâöàñ</t>
  </si>
  <si>
    <t>Ýä õîãøèë õóäàëäàí àâàõ /áàãàæ/</t>
  </si>
  <si>
    <t>/òàâèëãà/</t>
  </si>
  <si>
    <t>Óðñãàë çàñâàðûí çàðäàë</t>
  </si>
  <si>
    <t>7. Òîìèëîëò, çî÷íû çàðäàë</t>
  </si>
  <si>
    <t>Àëáàí òîìèëîëòûí</t>
  </si>
  <si>
    <t>8. Áóñäààð ã¿éöýòã¿¿ëýõ àæèë ¿éë÷èëãýýíèé çàðäàë</t>
  </si>
  <si>
    <t>Ãàçðûí òºëáºð</t>
  </si>
  <si>
    <t>Àóäèò áàòàëãààæóóëàëò</t>
  </si>
  <si>
    <t>Äààòãàëûí ¿éë÷èëãýý</t>
  </si>
  <si>
    <t>Òýýâðèéí õýðýãñëèéí òàòâàð</t>
  </si>
  <si>
    <t>Òýýâðèéí õýðýãñëèéí îíîøëãîî</t>
  </si>
  <si>
    <t>Ìýäýýëýë ñóðò÷èëãààíû çàðäàë</t>
  </si>
  <si>
    <t>Áàéãàëü îð÷íûã õàìãààëàõ íºõºí ñýðãýýõ çàðäàë</t>
  </si>
  <si>
    <t>Ãýìò õýðãýýñ óðüä÷èëàí ñýðãèéëýõ çàðäàë</t>
  </si>
  <si>
    <t>9.Áàðàà ¿éë÷èëãýýíèé áóñàä çàðäàë</t>
  </si>
  <si>
    <t>Õè÷ýýë ¿éëäâýðëýëèéí äàäëàãà õèéõ</t>
  </si>
  <si>
    <t>Òºñâèéí óðàìøóóëàë</t>
  </si>
  <si>
    <t>Áèåèéí òàìèð óðàëäààí</t>
  </si>
  <si>
    <t>Îðîí íóòãèéí íººö õºðºíãº</t>
  </si>
  <si>
    <t>10.Àæèë îëãîã÷îîñ îëãîõ òýòãýìæ</t>
  </si>
  <si>
    <t>Ажил олгогчоос олгох тэтгэмж</t>
  </si>
  <si>
    <t>Òýòãýâýðò ãàðàõàä íýã óäààãèéí òýñëàìæ</t>
  </si>
  <si>
    <t>Íýã óäààãèéí òýòãýìæ,øàãíàë óðàìøèë</t>
  </si>
  <si>
    <t>ÍÈÉÒ ÇÀÐËÀÃÛÍ Ä¯Í</t>
  </si>
  <si>
    <t>Ñàíõ¿¿æ¿¿ëýõ ýõ ¿¿ñâýð</t>
  </si>
  <si>
    <t>Ñàíõ¿¿ãèéí äýìæëýã</t>
  </si>
  <si>
    <t>БҮТЭЗ</t>
  </si>
  <si>
    <t>Хог хаягдал зайлуулах</t>
  </si>
  <si>
    <t>Эм</t>
  </si>
  <si>
    <t>Хөтөлбөрийн зардал</t>
  </si>
  <si>
    <t>Цэвэр бохир ус</t>
  </si>
  <si>
    <t>Өөрийн орлого</t>
  </si>
  <si>
    <t>Урамшуулал</t>
  </si>
  <si>
    <t>Ãýðýýò àæëûí öàëèí</t>
  </si>
  <si>
    <t>Ìºðèéí õºòºëáºðò òóñãàãäñàí àæèë ¿éë÷èëãýý</t>
  </si>
  <si>
    <t>Îðîí íóòãèéí îðëîãî</t>
  </si>
  <si>
    <t>ªìíºõ îíû үлдэглээс</t>
  </si>
  <si>
    <t>Áàéãàëü õàìãààëàõ ñàíãèéí ¿ëäýãäëýýñ</t>
  </si>
  <si>
    <t>4. Áàéãóóëëàãûí õýâèéí ¿éë àæèëëàãààã õàíãàõ çàðäàë</t>
  </si>
  <si>
    <t>5. Ýä õîãøèë, íîðìûí õóâöàñ</t>
  </si>
  <si>
    <t>6. Òîìèëîëò, çî÷íû çàðäàë</t>
  </si>
  <si>
    <t>Ýýëæèéí àìðàëòààð íóòàã áóöàõàä</t>
  </si>
  <si>
    <t>Төсвийн урамшуулал</t>
  </si>
  <si>
    <t xml:space="preserve">2016 îíû áàòëàãäñàí төсөв </t>
  </si>
  <si>
    <t>БЗД-ын үндсэн цалин</t>
  </si>
  <si>
    <t>Аймгийн орлого</t>
  </si>
  <si>
    <t>Ажил үйлчилгээний хөлс</t>
  </si>
  <si>
    <t xml:space="preserve">  Сумын ИТХ-ын ээлжит бус Арвандөрөвдүгээр  хуралдааны</t>
  </si>
  <si>
    <t xml:space="preserve">                                  01 дугаар тогтоолын ......дугаар хавсралт</t>
  </si>
  <si>
    <t xml:space="preserve">2017 îíû  төсөв </t>
  </si>
  <si>
    <t xml:space="preserve">        ×àíäìàíü-ªíäºð ñóìûí ÇÄÒÃ-ûí 2017   òºñөв</t>
  </si>
  <si>
    <t>Нэмэгдэл хөлс, урамшуулал</t>
  </si>
  <si>
    <t>×àíäìàíü-ªíäºð ñóìûí  Эрүүл мэндийн төвийн 2017 îíû   òºñөв</t>
  </si>
  <si>
    <t>2017 îíû áàòëàãäñàí</t>
  </si>
  <si>
    <t>ªìíºõ îíû үлдэгдлээс</t>
  </si>
  <si>
    <t xml:space="preserve">2017 îíû áàòëàãäñàí төсөв </t>
  </si>
  <si>
    <t>×àíäìàíü-ªíäºð ñóìûí ИТХ -ûí 2017 îíû  òºñөв</t>
  </si>
  <si>
    <t xml:space="preserve">                                                             хуралдааны  ... дугаар  тогтоолын ......дугаар хавсралт</t>
  </si>
  <si>
    <t xml:space="preserve">                                                                                 Сумын ИТХ-ын ээлжит   гуравдугаар</t>
  </si>
  <si>
    <t>2017 оны батлагдсан төсөв</t>
  </si>
  <si>
    <t>Орон нутгийн орлого</t>
  </si>
  <si>
    <t>Тусгай зориулалтын шилжүүлэг</t>
  </si>
  <si>
    <t>2017 оны тодотгол</t>
  </si>
  <si>
    <t>Бусад нийтлэг АҮТХураамж</t>
  </si>
  <si>
    <t xml:space="preserve">                                                           Сумын ИТХ-ын ээлжит бус ...............................  хуралдааны</t>
  </si>
  <si>
    <t xml:space="preserve">                                                                     .. дугаар тогтоолын ......дугаар хавсралт</t>
  </si>
  <si>
    <t>2016 îíû тодотгосон</t>
  </si>
  <si>
    <t>Тайлбар</t>
  </si>
  <si>
    <t xml:space="preserve">         ×àíäìàíü-ªíäºð ñóìûí ИТХ -ûí 2017 îíû тодотгосон  òºñөв</t>
  </si>
  <si>
    <t>2640.0- Сургалтын зардал,252.0-өглөг</t>
  </si>
  <si>
    <t>679.0- төлөөлөгчдийн хөдөө ажилласан зардал</t>
  </si>
  <si>
    <t>Принтер,нотебук авах</t>
  </si>
  <si>
    <t>Төлөөлөгчдийн нэг өдөр арга хэмжээ</t>
  </si>
  <si>
    <t xml:space="preserve">2017 îíû анх áàòëàãäñàí төсөв </t>
  </si>
  <si>
    <t>2017 îíû тодотгосон дүн</t>
  </si>
  <si>
    <t>2017 îíû анх áàòëàãäñàí</t>
  </si>
  <si>
    <t>2017 оны тодотгосон дүн</t>
  </si>
  <si>
    <t>№</t>
  </si>
  <si>
    <t>Хэрэгжүүлэх арга хэмжээ</t>
  </si>
  <si>
    <t>Зардлын дүн</t>
  </si>
  <si>
    <t xml:space="preserve">Сумын ИТХ-ын ээлжит бус .....хуралдааны </t>
  </si>
  <si>
    <t>......дугаар тогтоолын ......хавсралт</t>
  </si>
  <si>
    <t>2017 оны анх батлагдсан</t>
  </si>
  <si>
    <t>Тодотгосон дүн</t>
  </si>
  <si>
    <t>"Мод тарих үндэсний өдөр"-ийн хүрээнд мод тарих ажил зохион байгуулах /хавар ,намар/</t>
  </si>
  <si>
    <t>Хууль бус мод бэлтгэлтэй тэмцэх ,байгаль орчны эсрэг зөрчлийг бууруулах ,илрүүлэх,урьдчилан сэргийлэх арга хэмжээ авах</t>
  </si>
  <si>
    <t>Үр түүх ,үрийн нөөц бэлтгэх,шилмэл модны сайн чанарын үрээр ойг нөхөн сэргээх,үржүүлэх ажлын хэрэгцээг хангах</t>
  </si>
  <si>
    <t>Гал түймрээс урьдчилан сэргийлэх арга хэмжээ авах</t>
  </si>
  <si>
    <t>Булнайд хяналтын постын үйл ажиллагааг сайжруулж ,эргүүл ажиллуулах</t>
  </si>
  <si>
    <t>Дагалт баялаг ашиглалт</t>
  </si>
  <si>
    <t xml:space="preserve">Хөрс болон усны бохирдлоос урьдчилан сэргийлэх ажил зохион байгуулах </t>
  </si>
  <si>
    <t>Ан амьтан хамгаалах,ангийн менежментийн төлөвлөгөөний хэрэгжилтийг хангах</t>
  </si>
  <si>
    <t>Сургалт суртчилгааны зардал</t>
  </si>
  <si>
    <t>ДҮН</t>
  </si>
  <si>
    <t>Орон нутгийн хөгжлийн сангийн 2017 оны тодотгосон төсөв</t>
  </si>
  <si>
    <t>Баяр наадмын зардал</t>
  </si>
  <si>
    <t>Гэрэлтүүлгийн ажил</t>
  </si>
  <si>
    <t>Хашаа хөтөлбөр</t>
  </si>
  <si>
    <t xml:space="preserve">Үер усны гүүр </t>
  </si>
  <si>
    <t>Баярын талбай тохижуулах</t>
  </si>
  <si>
    <t>Зураг төсөв зөвлөх үйлчилгээ</t>
  </si>
  <si>
    <t>Нийт зарлагын дүн</t>
  </si>
  <si>
    <t>Санхүүжүүлэх дүн</t>
  </si>
  <si>
    <t>ОНХСа-ын орлогын шилжүүлгээр</t>
  </si>
  <si>
    <t>Урьд оны үлдэгдлээс</t>
  </si>
  <si>
    <t xml:space="preserve">                                              Зардлын зүйл</t>
  </si>
  <si>
    <t>Батлагдсан төсөв</t>
  </si>
  <si>
    <t>ИТХ-д орууулж буй санал</t>
  </si>
  <si>
    <t xml:space="preserve">            Хє. Чандмань-Єндєр.Соёлын тєв</t>
  </si>
  <si>
    <t xml:space="preserve">                             НИЙТ ЗАРЛАГА ба ЦЭВЭР ЗЭЭЛИЙН ДЇН</t>
  </si>
  <si>
    <t xml:space="preserve">                                  УРСГАЛ ЗАРДАЛ</t>
  </si>
  <si>
    <t xml:space="preserve">                                       БАРАА, ЇЙЛЧИЛГЭЭНИЙ ЗАРДАЛ</t>
  </si>
  <si>
    <t xml:space="preserve">                                            Цалин, хєлс болон нэмэгдэл урамшил</t>
  </si>
  <si>
    <t xml:space="preserve">                                                      Їндсэн цалин</t>
  </si>
  <si>
    <t xml:space="preserve">                                                      Гэрээт ажлын цалин</t>
  </si>
  <si>
    <t xml:space="preserve">                                            Ажил олгогчоос нийгмийн даатгалд тєлєх шимтгэл</t>
  </si>
  <si>
    <t xml:space="preserve">                                                      Тэтгэврийн даатгал</t>
  </si>
  <si>
    <t xml:space="preserve">                                                      Тэтгэмжийн даатгал</t>
  </si>
  <si>
    <t xml:space="preserve">                                                      ЇОМШ-ний даатгал</t>
  </si>
  <si>
    <t xml:space="preserve">                                                      Ажилгїйдлийн даатгал</t>
  </si>
  <si>
    <t xml:space="preserve">                                                      Эрїїл мэндийн даатгал</t>
  </si>
  <si>
    <t xml:space="preserve">                                            Байр ашиглалттай холбоотой тогтмол зардал</t>
  </si>
  <si>
    <t xml:space="preserve">                                                      Гэрэл, цахилгаан</t>
  </si>
  <si>
    <t xml:space="preserve">                                                      Тїлш, халаалт</t>
  </si>
  <si>
    <t xml:space="preserve">                                                      Цэвэр, бохир ус</t>
  </si>
  <si>
    <t xml:space="preserve">                                            Хангамж, бараа материалын зардал</t>
  </si>
  <si>
    <t xml:space="preserve">                                                      Бичиг хэрэг</t>
  </si>
  <si>
    <t xml:space="preserve">                                                      Тээвэр, шатахуун</t>
  </si>
  <si>
    <t xml:space="preserve">                                                      Шуудан, холбоо, интернэтийн тєлбєр</t>
  </si>
  <si>
    <t xml:space="preserve">                                                      Ном, хэвлэл</t>
  </si>
  <si>
    <t xml:space="preserve">                                                      Бага їнэтэй, тїргэн элэгдэх, ахуйн эд зїйлс</t>
  </si>
  <si>
    <t xml:space="preserve">                                            Нормативт зардал</t>
  </si>
  <si>
    <t xml:space="preserve">                                                      Нормын хувцас, зєєлєн эдлэл</t>
  </si>
  <si>
    <t xml:space="preserve">                                            Эд хогшил, урсгал засварын зардал</t>
  </si>
  <si>
    <t xml:space="preserve">                                                      Тавилга</t>
  </si>
  <si>
    <t xml:space="preserve">                                                      Урсгал засвар</t>
  </si>
  <si>
    <t xml:space="preserve">                                            Томилолт, зочны зардал</t>
  </si>
  <si>
    <t xml:space="preserve">                                                      Дотоод албан томилолт</t>
  </si>
  <si>
    <t xml:space="preserve">                                            Бусдаар гїйцэтгїїлсэн ажил, їйлчилгээний тєлбєр, хураамж</t>
  </si>
  <si>
    <t xml:space="preserve">                                                      Бусдаар гїйцэтгїїлсэн бусад нийтлэг ажил, їйлчилгээний тєлбєр, хураамж</t>
  </si>
  <si>
    <t xml:space="preserve">                                                      Аудит, баталгаажуулалт, зэрэглэл тогтоох</t>
  </si>
  <si>
    <t xml:space="preserve">                                            Бараа їйлчилгээний бусад зардал</t>
  </si>
  <si>
    <t xml:space="preserve">                                                      Бараа їйлчилгээний бусад зардал</t>
  </si>
  <si>
    <t xml:space="preserve">                                       УРСГАЛ ШИЛЖЇЇЛЭГ</t>
  </si>
  <si>
    <t xml:space="preserve">                                            Бусад урсгал шилжїїлэг</t>
  </si>
  <si>
    <t xml:space="preserve">                                                      Нэг удаагийн тэтгэмж, шагнал урамшуулал</t>
  </si>
  <si>
    <t xml:space="preserve">                             ЗАРДЛЫГ САНХЇЇЖЇЇЛЭХ ЭХ ЇЇСВЭР</t>
  </si>
  <si>
    <t xml:space="preserve">                                  Улсын тєсвєєс санхїїжих</t>
  </si>
  <si>
    <t xml:space="preserve">                                                      Тусгай зориулалтын шилжїїлгээс санхїїжих</t>
  </si>
  <si>
    <t xml:space="preserve">                                  Тєсєвт байгууллагын їйл ажиллагаанаас</t>
  </si>
  <si>
    <t xml:space="preserve">                                                      Їндсэн їйл ажиллагааны орлогоос санхїїжих</t>
  </si>
  <si>
    <t xml:space="preserve">                                                                                   .....дугаар тогтоолын .....дугаар хавсралт</t>
  </si>
  <si>
    <t>Ойн эрүүл орчин бүрдүүлж хэвийн өсөлтийг хангах,ойн бүтээмжийг дээшлүүлэх,1 болон 2 насны ойд арчилгаа хийх</t>
  </si>
  <si>
    <t>Ойн  зам засварын ажил</t>
  </si>
  <si>
    <t xml:space="preserve"> Ойн хог  цэвэрлэгээ </t>
  </si>
  <si>
    <t>Мод үржүүлгийн тарьц суулгац ургуулах ажилд</t>
  </si>
  <si>
    <t>Ойн анги,ойн мэргэжлийн байгууллага,аж ахуйн нэгжийг дэмжих</t>
  </si>
  <si>
    <t>Нэгдсэн хогийн цэгийг   ойн сангаас тусгаарлаж ,хашаажуулах,хяналтын пост барих хамгаалах</t>
  </si>
  <si>
    <t>Булаг шанд ,худаг ,уст цэгүүдийн хамгаалалтыг засч сайжруулах</t>
  </si>
  <si>
    <t>ХҮДадлагын зардал</t>
  </si>
  <si>
    <t xml:space="preserve">2017 îíû  тодотгосон төсөв </t>
  </si>
  <si>
    <t xml:space="preserve">                             ×àíäìàíü-ªíäºð ñóìûí ÇÄÒÃ-ûí 2017 оны тодотгосон   òºñөв</t>
  </si>
  <si>
    <t>Òýòãýâýðò ãàðàõàä íýã óäààãèéí òуñëàìæ</t>
  </si>
  <si>
    <t>11.Сонгуулийн үр дүнгээр чөлөөлөгдсөн албан хаагчдад тэтгэмж</t>
  </si>
  <si>
    <t>Төрөөс иргэдэд олгох тэтгэмж урамшил</t>
  </si>
  <si>
    <t>Давсан орлогоос</t>
  </si>
  <si>
    <t>Мэдээлэл технологийн үйлчилгээ</t>
  </si>
  <si>
    <t>ИТХ-д оруулж буй санал</t>
  </si>
  <si>
    <t>×àíäìàíü-ªíäºð ñóìûí ИТХ -ûí 2017 îíû  тодотгосон òºñөв</t>
  </si>
  <si>
    <t>ИТХ-Д оруулж буй санал</t>
  </si>
  <si>
    <t>2017 оны тодотгосон төсөв</t>
  </si>
  <si>
    <t>Нэг удаагийн тэтгэмж урашуулал,шагнал</t>
  </si>
  <si>
    <t xml:space="preserve">11.Сонгуулийн үр дүнгээр чөллөлөгдсөн албан хаагчдад </t>
  </si>
  <si>
    <t xml:space="preserve">                                                                Сумын ИТХ-ын ээлжит  ............ хуралдааны</t>
  </si>
  <si>
    <t xml:space="preserve">                                                                Сумын ИТХ-ын ээлжит Гуравдугаар хуралдааны</t>
  </si>
  <si>
    <t>Чандмань-Өндөр сумын 12 жилийн  сургуулийн  2017 оны төсөв</t>
  </si>
  <si>
    <t>ИТХ-аар батлагдсан төсөв</t>
  </si>
  <si>
    <t xml:space="preserve">            Хє. Чандмань-Єндєр.ЕБСургууль</t>
  </si>
  <si>
    <t xml:space="preserve">                                                      Нэмэгдэл</t>
  </si>
  <si>
    <t xml:space="preserve">                                                      Урамшуулал</t>
  </si>
  <si>
    <t>хог хаягдал зайлуулах хортон мэрэгчдийн устгал,ариутгал цэвэрлэгээ</t>
  </si>
  <si>
    <t xml:space="preserve">                                                      Эм, бэлдмэл, эмнэлгийн хэрэгсэл</t>
  </si>
  <si>
    <t xml:space="preserve">                                                      Хоол, хїнс</t>
  </si>
  <si>
    <t xml:space="preserve">                                   Бусдаар гїйцэтгїїлсэн ажил, їйлчилгээний тєлбєр, хураамж</t>
  </si>
  <si>
    <t xml:space="preserve">                                                      Аудит баталгаажуулалт.зэрэглэл тогтоох</t>
  </si>
  <si>
    <t xml:space="preserve">                                                       бараа үйлчилгээний бусад зардал/б/тамир</t>
  </si>
  <si>
    <t xml:space="preserve">                                                      Хичээл їйлдвэрлэлийн дадлага хийх</t>
  </si>
  <si>
    <t xml:space="preserve">                                                      Тєрєєс иргэдэд олгох тэтгэмж, урамшуулал</t>
  </si>
  <si>
    <t xml:space="preserve">                                                      Хєдєє орон нутагт тогтвор суурьшилтай ажилласан албан хаагчдад тєрєєс їзїїлэх дэмжлэг</t>
  </si>
  <si>
    <t xml:space="preserve">                                                      тэтгэвэрт гарахад олгох нэг удаагийн тэтгэмж</t>
  </si>
  <si>
    <t xml:space="preserve">                                                      Нэг удаагийн тэтгэмж урамшуулал</t>
  </si>
  <si>
    <t xml:space="preserve">                                                                Сумын ИТХ-ын ээлжит ....................хуралдааны</t>
  </si>
  <si>
    <t xml:space="preserve">            Хє. Чандмань-Єндєр.СЄБоловсрол</t>
  </si>
  <si>
    <t xml:space="preserve">                                                       бараа үйлчилгээний бусад/з/биеийн тамир/</t>
  </si>
  <si>
    <t>хөдөө орон нутагт тогтвор суурьшилтай ажилласны тэтгэмж</t>
  </si>
  <si>
    <t xml:space="preserve">Сумын ИТХ-ын ээлжит  .....хуралдааны </t>
  </si>
  <si>
    <t xml:space="preserve">Сумын ИТХ-ын ээлжит .....хуралдааны </t>
  </si>
  <si>
    <t xml:space="preserve">            Чандмань-Өндөр сумын Хүүхдийн цэцэрлэгийн  2017 оны тодотгосон төсөв </t>
  </si>
  <si>
    <t xml:space="preserve">                                                                                                                        Сумын ИТХ-ын ээлжит .......... хуралдааны </t>
  </si>
  <si>
    <t xml:space="preserve">                                                                                                                           .... дугаар тогтоолын .... дугаар хавсралт</t>
  </si>
  <si>
    <t>2017 оны Байгаль хамгаалах нөхөн сэргээх арга хэмжээний зардлаар хийгдэх ажлын  тодотгосон төсөв</t>
  </si>
  <si>
    <t xml:space="preserve">                                Чандмань-Өндөр сумын Соёлын төвийн  2017 оны тодотгосон төсөв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</si>
</sst>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Mon"/>
      <family val="2"/>
    </font>
    <font>
      <b/>
      <sz val="8"/>
      <name val="Arial Mon"/>
      <family val="2"/>
    </font>
    <font>
      <sz val="11"/>
      <color theme="1"/>
      <name val="Arial Mon"/>
      <family val="2"/>
    </font>
    <font>
      <b/>
      <sz val="11"/>
      <color theme="1"/>
      <name val="Arial Mon"/>
      <family val="2"/>
    </font>
    <font>
      <b/>
      <sz val="10"/>
      <name val="Arial Mon"/>
      <family val="2"/>
    </font>
    <font>
      <sz val="9"/>
      <color theme="1"/>
      <name val="Arial Mon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 Mon"/>
      <family val="2"/>
    </font>
    <font>
      <b/>
      <sz val="9"/>
      <name val="Arial Mon"/>
      <family val="2"/>
    </font>
    <font>
      <b/>
      <sz val="9"/>
      <color theme="1"/>
      <name val="Arial Mon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0" fillId="0" borderId="0" xfId="0"/>
    <xf numFmtId="0" fontId="2" fillId="0" borderId="1" xfId="1" applyFont="1" applyFill="1" applyBorder="1"/>
    <xf numFmtId="0" fontId="3" fillId="0" borderId="1" xfId="1" applyFont="1" applyFill="1" applyBorder="1" applyAlignment="1"/>
    <xf numFmtId="0" fontId="2" fillId="3" borderId="1" xfId="1" applyFont="1" applyFill="1" applyBorder="1"/>
    <xf numFmtId="0" fontId="3" fillId="0" borderId="1" xfId="1" applyFont="1" applyBorder="1"/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0" xfId="1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1" applyFont="1" applyFill="1" applyBorder="1" applyAlignment="1"/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0" fillId="0" borderId="0" xfId="1" applyFont="1" applyFill="1" applyBorder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7" fillId="0" borderId="0" xfId="0" applyFont="1" applyBorder="1"/>
    <xf numFmtId="0" fontId="2" fillId="0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0" borderId="0" xfId="1" applyFont="1" applyBorder="1"/>
    <xf numFmtId="164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3" borderId="0" xfId="1" applyFont="1" applyFill="1" applyBorder="1"/>
    <xf numFmtId="0" fontId="2" fillId="0" borderId="0" xfId="1" applyFont="1" applyBorder="1"/>
    <xf numFmtId="0" fontId="2" fillId="0" borderId="1" xfId="1" applyFont="1" applyFill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7" fillId="0" borderId="1" xfId="0" applyFont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3"/>
    <xf numFmtId="0" fontId="15" fillId="0" borderId="1" xfId="3" applyFont="1" applyBorder="1" applyAlignment="1">
      <alignment vertical="center"/>
    </xf>
    <xf numFmtId="0" fontId="15" fillId="0" borderId="1" xfId="3" applyFont="1" applyBorder="1" applyAlignment="1">
      <alignment horizontal="center" vertical="center" wrapText="1"/>
    </xf>
    <xf numFmtId="0" fontId="1" fillId="0" borderId="1" xfId="3" applyFont="1" applyBorder="1"/>
    <xf numFmtId="166" fontId="1" fillId="0" borderId="1" xfId="3" applyNumberFormat="1" applyFont="1" applyBorder="1" applyAlignment="1">
      <alignment horizontal="right"/>
    </xf>
    <xf numFmtId="166" fontId="1" fillId="0" borderId="0" xfId="3" applyNumberFormat="1"/>
    <xf numFmtId="166" fontId="1" fillId="0" borderId="0" xfId="3" applyNumberFormat="1" applyFont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7" fillId="0" borderId="0" xfId="1" applyFont="1" applyFill="1" applyBorder="1" applyAlignment="1"/>
    <xf numFmtId="0" fontId="13" fillId="0" borderId="0" xfId="0" applyFont="1"/>
    <xf numFmtId="0" fontId="18" fillId="0" borderId="0" xfId="0" applyFont="1"/>
    <xf numFmtId="0" fontId="16" fillId="0" borderId="0" xfId="1" applyFont="1" applyFill="1" applyBorder="1" applyAlignment="1"/>
    <xf numFmtId="0" fontId="20" fillId="0" borderId="1" xfId="1" applyFont="1" applyFill="1" applyBorder="1"/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19" fillId="0" borderId="1" xfId="1" applyFont="1" applyFill="1" applyBorder="1" applyAlignment="1"/>
    <xf numFmtId="0" fontId="12" fillId="0" borderId="1" xfId="0" applyFont="1" applyBorder="1"/>
    <xf numFmtId="164" fontId="13" fillId="2" borderId="1" xfId="0" applyNumberFormat="1" applyFont="1" applyFill="1" applyBorder="1" applyAlignment="1">
      <alignment horizontal="center"/>
    </xf>
    <xf numFmtId="0" fontId="20" fillId="0" borderId="1" xfId="1" applyFont="1" applyFill="1" applyBorder="1" applyAlignment="1"/>
    <xf numFmtId="164" fontId="12" fillId="2" borderId="1" xfId="0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9" fillId="0" borderId="1" xfId="1" applyFont="1" applyBorder="1"/>
    <xf numFmtId="0" fontId="19" fillId="0" borderId="1" xfId="1" applyFont="1" applyBorder="1" applyAlignment="1">
      <alignment horizontal="left" vertical="center" wrapText="1"/>
    </xf>
    <xf numFmtId="164" fontId="12" fillId="0" borderId="1" xfId="0" applyNumberFormat="1" applyFont="1" applyBorder="1"/>
    <xf numFmtId="0" fontId="20" fillId="0" borderId="0" xfId="1" applyFont="1" applyBorder="1" applyAlignment="1"/>
    <xf numFmtId="0" fontId="19" fillId="0" borderId="0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" xfId="0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164" fontId="12" fillId="0" borderId="0" xfId="0" applyNumberFormat="1" applyFont="1"/>
    <xf numFmtId="0" fontId="19" fillId="0" borderId="1" xfId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/>
    <xf numFmtId="0" fontId="12" fillId="2" borderId="1" xfId="0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Fill="1" applyBorder="1"/>
    <xf numFmtId="0" fontId="12" fillId="0" borderId="1" xfId="0" applyFont="1" applyFill="1" applyBorder="1"/>
    <xf numFmtId="0" fontId="19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/>
    </xf>
    <xf numFmtId="0" fontId="14" fillId="0" borderId="0" xfId="3" applyFont="1" applyAlignment="1">
      <alignment horizontal="left"/>
    </xf>
    <xf numFmtId="0" fontId="19" fillId="0" borderId="1" xfId="1" applyFont="1" applyFill="1" applyBorder="1"/>
    <xf numFmtId="0" fontId="1" fillId="0" borderId="0" xfId="3" applyFont="1" applyBorder="1"/>
    <xf numFmtId="166" fontId="1" fillId="0" borderId="0" xfId="3" applyNumberFormat="1" applyFont="1" applyBorder="1" applyAlignment="1">
      <alignment horizontal="right"/>
    </xf>
    <xf numFmtId="0" fontId="22" fillId="0" borderId="1" xfId="3" applyFont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166" fontId="1" fillId="2" borderId="1" xfId="3" applyNumberFormat="1" applyFont="1" applyFill="1" applyBorder="1" applyAlignment="1">
      <alignment horizontal="right"/>
    </xf>
    <xf numFmtId="0" fontId="22" fillId="0" borderId="0" xfId="3" applyFont="1" applyAlignment="1">
      <alignment horizontal="center"/>
    </xf>
    <xf numFmtId="0" fontId="1" fillId="0" borderId="1" xfId="3" applyFont="1" applyBorder="1" applyAlignment="1">
      <alignment horizontal="right"/>
    </xf>
    <xf numFmtId="0" fontId="22" fillId="0" borderId="0" xfId="3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3" applyFont="1" applyAlignment="1">
      <alignment horizontal="right"/>
    </xf>
    <xf numFmtId="0" fontId="22" fillId="0" borderId="0" xfId="3" applyFont="1" applyAlignment="1">
      <alignment horizontal="center"/>
    </xf>
    <xf numFmtId="0" fontId="22" fillId="2" borderId="0" xfId="3" applyFont="1" applyFill="1" applyAlignment="1">
      <alignment horizontal="center"/>
    </xf>
    <xf numFmtId="0" fontId="1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4" fillId="0" borderId="0" xfId="3" applyFont="1" applyAlignment="1">
      <alignment horizontal="center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left"/>
    </xf>
    <xf numFmtId="0" fontId="19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wrapText="1"/>
    </xf>
    <xf numFmtId="0" fontId="16" fillId="0" borderId="1" xfId="3" applyFont="1" applyBorder="1"/>
    <xf numFmtId="166" fontId="16" fillId="0" borderId="1" xfId="3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 4" xfId="3"/>
    <cellStyle name="Normal_To's to'sol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8.140625" customWidth="1"/>
    <col min="2" max="2" width="39.7109375" customWidth="1"/>
    <col min="3" max="3" width="14.140625" customWidth="1"/>
    <col min="4" max="4" width="19" customWidth="1"/>
    <col min="5" max="5" width="25.140625" customWidth="1"/>
    <col min="7" max="7" width="12.5703125" customWidth="1"/>
  </cols>
  <sheetData>
    <row r="1" spans="1:5" s="1" customFormat="1" x14ac:dyDescent="0.25">
      <c r="B1" s="44" t="s">
        <v>216</v>
      </c>
      <c r="C1" s="43"/>
    </row>
    <row r="2" spans="1:5" s="1" customFormat="1" x14ac:dyDescent="0.25">
      <c r="B2" s="44" t="s">
        <v>217</v>
      </c>
      <c r="C2" s="43"/>
    </row>
    <row r="3" spans="1:5" s="1" customFormat="1" x14ac:dyDescent="0.25">
      <c r="B3" s="11"/>
    </row>
    <row r="4" spans="1:5" x14ac:dyDescent="0.25">
      <c r="A4" s="1"/>
      <c r="B4" s="9" t="s">
        <v>70</v>
      </c>
      <c r="C4" s="1"/>
      <c r="D4" s="1"/>
      <c r="E4" s="1"/>
    </row>
    <row r="5" spans="1:5" ht="49.5" x14ac:dyDescent="0.25">
      <c r="A5" s="138" t="s">
        <v>0</v>
      </c>
      <c r="B5" s="138"/>
      <c r="C5" s="10" t="s">
        <v>77</v>
      </c>
      <c r="D5" s="10" t="s">
        <v>101</v>
      </c>
      <c r="E5" s="10" t="s">
        <v>188</v>
      </c>
    </row>
    <row r="6" spans="1:5" ht="16.5" x14ac:dyDescent="0.3">
      <c r="A6" s="2" t="s">
        <v>1</v>
      </c>
      <c r="B6" s="2"/>
      <c r="C6" s="8">
        <f>C7+C8</f>
        <v>203220</v>
      </c>
      <c r="D6" s="8">
        <f>D7+D8</f>
        <v>0</v>
      </c>
      <c r="E6" s="14">
        <f>C6+D6</f>
        <v>203220</v>
      </c>
    </row>
    <row r="7" spans="1:5" ht="16.5" x14ac:dyDescent="0.25">
      <c r="A7" s="134"/>
      <c r="B7" s="2" t="s">
        <v>2</v>
      </c>
      <c r="C7" s="13">
        <v>193920</v>
      </c>
      <c r="D7" s="13"/>
      <c r="E7" s="14">
        <f t="shared" ref="E7:E44" si="0">C7+D7</f>
        <v>193920</v>
      </c>
    </row>
    <row r="8" spans="1:5" ht="16.5" x14ac:dyDescent="0.3">
      <c r="A8" s="134"/>
      <c r="B8" s="2" t="s">
        <v>50</v>
      </c>
      <c r="C8" s="7">
        <v>9300</v>
      </c>
      <c r="D8" s="7"/>
      <c r="E8" s="14">
        <f t="shared" si="0"/>
        <v>9300</v>
      </c>
    </row>
    <row r="9" spans="1:5" ht="16.5" x14ac:dyDescent="0.3">
      <c r="A9" s="139" t="s">
        <v>3</v>
      </c>
      <c r="B9" s="139"/>
      <c r="C9" s="8">
        <f>C10+C11</f>
        <v>22354.2</v>
      </c>
      <c r="D9" s="8">
        <f t="shared" ref="D9" si="1">D10+D11</f>
        <v>0</v>
      </c>
      <c r="E9" s="14">
        <f t="shared" si="0"/>
        <v>22354.2</v>
      </c>
    </row>
    <row r="10" spans="1:5" ht="16.5" x14ac:dyDescent="0.3">
      <c r="A10" s="134"/>
      <c r="B10" s="2" t="s">
        <v>4</v>
      </c>
      <c r="C10" s="7">
        <v>18289.8</v>
      </c>
      <c r="D10" s="7">
        <f>D6*9%</f>
        <v>0</v>
      </c>
      <c r="E10" s="14">
        <f t="shared" si="0"/>
        <v>18289.8</v>
      </c>
    </row>
    <row r="11" spans="1:5" ht="16.5" x14ac:dyDescent="0.3">
      <c r="A11" s="134"/>
      <c r="B11" s="2" t="s">
        <v>5</v>
      </c>
      <c r="C11" s="7">
        <v>4064.4</v>
      </c>
      <c r="D11" s="7">
        <f>D6*2%</f>
        <v>0</v>
      </c>
      <c r="E11" s="14">
        <f t="shared" si="0"/>
        <v>4064.4</v>
      </c>
    </row>
    <row r="12" spans="1:5" ht="16.5" x14ac:dyDescent="0.3">
      <c r="A12" s="3" t="s">
        <v>6</v>
      </c>
      <c r="B12" s="3"/>
      <c r="C12" s="8">
        <f>C13+C15+C14</f>
        <v>11289</v>
      </c>
      <c r="D12" s="8">
        <f t="shared" ref="D12" si="2">D13+D15+D14</f>
        <v>-1600</v>
      </c>
      <c r="E12" s="14">
        <f t="shared" si="0"/>
        <v>9689</v>
      </c>
    </row>
    <row r="13" spans="1:5" ht="16.5" x14ac:dyDescent="0.3">
      <c r="A13" s="134"/>
      <c r="B13" s="2" t="s">
        <v>7</v>
      </c>
      <c r="C13" s="7">
        <v>4551</v>
      </c>
      <c r="D13" s="7">
        <v>-1600</v>
      </c>
      <c r="E13" s="14">
        <f t="shared" si="0"/>
        <v>2951</v>
      </c>
    </row>
    <row r="14" spans="1:5" s="1" customFormat="1" ht="16.5" x14ac:dyDescent="0.3">
      <c r="A14" s="134"/>
      <c r="B14" s="2" t="s">
        <v>48</v>
      </c>
      <c r="C14" s="7">
        <v>150</v>
      </c>
      <c r="D14" s="7"/>
      <c r="E14" s="14">
        <f t="shared" si="0"/>
        <v>150</v>
      </c>
    </row>
    <row r="15" spans="1:5" ht="16.5" x14ac:dyDescent="0.3">
      <c r="A15" s="134"/>
      <c r="B15" s="2" t="s">
        <v>8</v>
      </c>
      <c r="C15" s="7">
        <v>6588</v>
      </c>
      <c r="D15" s="7"/>
      <c r="E15" s="14">
        <f t="shared" si="0"/>
        <v>6588</v>
      </c>
    </row>
    <row r="16" spans="1:5" ht="16.5" x14ac:dyDescent="0.3">
      <c r="A16" s="135" t="s">
        <v>9</v>
      </c>
      <c r="B16" s="135"/>
      <c r="C16" s="8">
        <f>C17+C18+C19+C20+C21+C22</f>
        <v>13488.3</v>
      </c>
      <c r="D16" s="8">
        <f t="shared" ref="D16" si="3">D17+D18+D19+D20+D21+D22</f>
        <v>-4.3</v>
      </c>
      <c r="E16" s="14">
        <f t="shared" si="0"/>
        <v>13484</v>
      </c>
    </row>
    <row r="17" spans="1:5" ht="16.5" x14ac:dyDescent="0.3">
      <c r="A17" s="134"/>
      <c r="B17" s="2" t="s">
        <v>10</v>
      </c>
      <c r="C17" s="7">
        <v>742.3</v>
      </c>
      <c r="D17" s="7"/>
      <c r="E17" s="14">
        <f t="shared" si="0"/>
        <v>742.3</v>
      </c>
    </row>
    <row r="18" spans="1:5" ht="22.5" customHeight="1" x14ac:dyDescent="0.25">
      <c r="A18" s="134"/>
      <c r="B18" s="2" t="s">
        <v>11</v>
      </c>
      <c r="C18" s="13">
        <v>11346</v>
      </c>
      <c r="D18" s="13">
        <v>-4.3</v>
      </c>
      <c r="E18" s="14">
        <f t="shared" si="0"/>
        <v>11341.7</v>
      </c>
    </row>
    <row r="19" spans="1:5" ht="16.5" x14ac:dyDescent="0.3">
      <c r="A19" s="134"/>
      <c r="B19" s="2" t="s">
        <v>12</v>
      </c>
      <c r="C19" s="7">
        <v>600</v>
      </c>
      <c r="D19" s="7"/>
      <c r="E19" s="14">
        <f t="shared" si="0"/>
        <v>600</v>
      </c>
    </row>
    <row r="20" spans="1:5" s="1" customFormat="1" ht="16.5" x14ac:dyDescent="0.3">
      <c r="A20" s="134"/>
      <c r="B20" s="2" t="s">
        <v>44</v>
      </c>
      <c r="C20" s="7">
        <v>600</v>
      </c>
      <c r="D20" s="7"/>
      <c r="E20" s="14">
        <f t="shared" si="0"/>
        <v>600</v>
      </c>
    </row>
    <row r="21" spans="1:5" s="1" customFormat="1" ht="16.5" x14ac:dyDescent="0.3">
      <c r="A21" s="134"/>
      <c r="B21" s="2" t="s">
        <v>45</v>
      </c>
      <c r="C21" s="7">
        <v>200</v>
      </c>
      <c r="D21" s="7"/>
      <c r="E21" s="14">
        <f t="shared" si="0"/>
        <v>200</v>
      </c>
    </row>
    <row r="22" spans="1:5" ht="16.5" x14ac:dyDescent="0.3">
      <c r="A22" s="134"/>
      <c r="B22" s="2" t="s">
        <v>13</v>
      </c>
      <c r="C22" s="7"/>
      <c r="D22" s="7"/>
      <c r="E22" s="14">
        <f t="shared" si="0"/>
        <v>0</v>
      </c>
    </row>
    <row r="23" spans="1:5" ht="16.5" x14ac:dyDescent="0.3">
      <c r="A23" s="136" t="s">
        <v>14</v>
      </c>
      <c r="B23" s="136"/>
      <c r="C23" s="8">
        <f>C24+C25+C26</f>
        <v>17000</v>
      </c>
      <c r="D23" s="8">
        <f>D24+D25+D26</f>
        <v>1100</v>
      </c>
      <c r="E23" s="14">
        <f t="shared" si="0"/>
        <v>18100</v>
      </c>
    </row>
    <row r="24" spans="1:5" ht="16.5" x14ac:dyDescent="0.3">
      <c r="A24" s="12"/>
      <c r="B24" s="2" t="s">
        <v>15</v>
      </c>
      <c r="C24" s="7">
        <v>5000</v>
      </c>
      <c r="D24" s="7"/>
      <c r="E24" s="14">
        <f t="shared" si="0"/>
        <v>5000</v>
      </c>
    </row>
    <row r="25" spans="1:5" s="1" customFormat="1" ht="16.5" x14ac:dyDescent="0.3">
      <c r="A25" s="12"/>
      <c r="B25" s="2" t="s">
        <v>46</v>
      </c>
      <c r="C25" s="7">
        <v>11000</v>
      </c>
      <c r="D25" s="7">
        <v>1100</v>
      </c>
      <c r="E25" s="14">
        <f t="shared" si="0"/>
        <v>12100</v>
      </c>
    </row>
    <row r="26" spans="1:5" ht="16.5" x14ac:dyDescent="0.3">
      <c r="A26" s="12"/>
      <c r="B26" s="2" t="s">
        <v>16</v>
      </c>
      <c r="C26" s="7">
        <v>1000</v>
      </c>
      <c r="D26" s="7"/>
      <c r="E26" s="14">
        <f t="shared" si="0"/>
        <v>1000</v>
      </c>
    </row>
    <row r="27" spans="1:5" ht="16.5" x14ac:dyDescent="0.3">
      <c r="A27" s="135" t="s">
        <v>17</v>
      </c>
      <c r="B27" s="135"/>
      <c r="C27" s="8">
        <f>C28+C29</f>
        <v>1500</v>
      </c>
      <c r="D27" s="8">
        <f>D28+D29</f>
        <v>1000</v>
      </c>
      <c r="E27" s="14">
        <f t="shared" si="0"/>
        <v>2500</v>
      </c>
    </row>
    <row r="28" spans="1:5" ht="16.5" x14ac:dyDescent="0.3">
      <c r="A28" s="134"/>
      <c r="B28" s="42" t="s">
        <v>19</v>
      </c>
      <c r="C28" s="7">
        <v>1000</v>
      </c>
      <c r="D28" s="7"/>
      <c r="E28" s="14">
        <f t="shared" si="0"/>
        <v>1000</v>
      </c>
    </row>
    <row r="29" spans="1:5" ht="16.5" x14ac:dyDescent="0.3">
      <c r="A29" s="134"/>
      <c r="B29" s="45" t="s">
        <v>20</v>
      </c>
      <c r="C29" s="7">
        <v>500</v>
      </c>
      <c r="D29" s="7">
        <v>1000</v>
      </c>
      <c r="E29" s="14">
        <f t="shared" si="0"/>
        <v>1500</v>
      </c>
    </row>
    <row r="30" spans="1:5" ht="16.5" x14ac:dyDescent="0.3">
      <c r="A30" s="135" t="s">
        <v>21</v>
      </c>
      <c r="B30" s="135"/>
      <c r="C30" s="8">
        <f>C31</f>
        <v>500</v>
      </c>
      <c r="D30" s="8">
        <f>D31</f>
        <v>0</v>
      </c>
      <c r="E30" s="14">
        <f t="shared" si="0"/>
        <v>500</v>
      </c>
    </row>
    <row r="31" spans="1:5" ht="16.5" x14ac:dyDescent="0.3">
      <c r="A31" s="42"/>
      <c r="B31" s="2" t="s">
        <v>22</v>
      </c>
      <c r="C31" s="7">
        <v>500</v>
      </c>
      <c r="D31" s="7"/>
      <c r="E31" s="14">
        <f t="shared" si="0"/>
        <v>500</v>
      </c>
    </row>
    <row r="32" spans="1:5" ht="16.5" x14ac:dyDescent="0.3">
      <c r="A32" s="135" t="s">
        <v>23</v>
      </c>
      <c r="B32" s="135"/>
      <c r="C32" s="8">
        <f>C33+C34+C35+C36+C38+C37</f>
        <v>13215</v>
      </c>
      <c r="D32" s="8">
        <f>D33+D34+D35+D36+D38+D37</f>
        <v>0</v>
      </c>
      <c r="E32" s="14">
        <f t="shared" si="0"/>
        <v>13215</v>
      </c>
    </row>
    <row r="33" spans="1:5" ht="16.5" x14ac:dyDescent="0.3">
      <c r="A33" s="134"/>
      <c r="B33" s="2" t="s">
        <v>24</v>
      </c>
      <c r="C33" s="7">
        <v>56</v>
      </c>
      <c r="D33" s="7"/>
      <c r="E33" s="14">
        <f t="shared" si="0"/>
        <v>56</v>
      </c>
    </row>
    <row r="34" spans="1:5" ht="16.5" x14ac:dyDescent="0.3">
      <c r="A34" s="134"/>
      <c r="B34" s="2" t="s">
        <v>25</v>
      </c>
      <c r="C34" s="7">
        <v>350</v>
      </c>
      <c r="D34" s="7"/>
      <c r="E34" s="14">
        <f t="shared" si="0"/>
        <v>350</v>
      </c>
    </row>
    <row r="35" spans="1:5" ht="16.5" x14ac:dyDescent="0.3">
      <c r="A35" s="134"/>
      <c r="B35" s="2" t="s">
        <v>26</v>
      </c>
      <c r="C35" s="7">
        <v>80</v>
      </c>
      <c r="D35" s="7"/>
      <c r="E35" s="14">
        <f t="shared" si="0"/>
        <v>80</v>
      </c>
    </row>
    <row r="36" spans="1:5" ht="16.5" x14ac:dyDescent="0.3">
      <c r="A36" s="134"/>
      <c r="B36" s="2" t="s">
        <v>27</v>
      </c>
      <c r="C36" s="7">
        <v>46</v>
      </c>
      <c r="D36" s="7"/>
      <c r="E36" s="14">
        <f t="shared" si="0"/>
        <v>46</v>
      </c>
    </row>
    <row r="37" spans="1:5" s="1" customFormat="1" ht="16.5" x14ac:dyDescent="0.3">
      <c r="A37" s="134"/>
      <c r="B37" s="2" t="s">
        <v>64</v>
      </c>
      <c r="C37" s="7">
        <v>12672</v>
      </c>
      <c r="D37" s="7"/>
      <c r="E37" s="14">
        <f t="shared" si="0"/>
        <v>12672</v>
      </c>
    </row>
    <row r="38" spans="1:5" ht="16.5" x14ac:dyDescent="0.3">
      <c r="A38" s="134"/>
      <c r="B38" s="4" t="s">
        <v>28</v>
      </c>
      <c r="C38" s="7">
        <v>11</v>
      </c>
      <c r="D38" s="7"/>
      <c r="E38" s="14">
        <f t="shared" si="0"/>
        <v>11</v>
      </c>
    </row>
    <row r="39" spans="1:5" ht="16.5" x14ac:dyDescent="0.3">
      <c r="A39" s="136" t="s">
        <v>32</v>
      </c>
      <c r="B39" s="136"/>
      <c r="C39" s="8">
        <f>C40</f>
        <v>4600</v>
      </c>
      <c r="D39" s="8">
        <f>D40</f>
        <v>0</v>
      </c>
      <c r="E39" s="14">
        <f t="shared" si="0"/>
        <v>4600</v>
      </c>
    </row>
    <row r="40" spans="1:5" ht="16.5" x14ac:dyDescent="0.3">
      <c r="A40" s="42"/>
      <c r="B40" s="2" t="s">
        <v>47</v>
      </c>
      <c r="C40" s="7">
        <v>4600</v>
      </c>
      <c r="D40" s="7"/>
      <c r="E40" s="14">
        <f t="shared" si="0"/>
        <v>4600</v>
      </c>
    </row>
    <row r="41" spans="1:5" ht="16.5" x14ac:dyDescent="0.3">
      <c r="A41" s="136" t="s">
        <v>37</v>
      </c>
      <c r="B41" s="136"/>
      <c r="C41" s="8">
        <f>C42</f>
        <v>0</v>
      </c>
      <c r="D41" s="8">
        <f>D42</f>
        <v>6900</v>
      </c>
      <c r="E41" s="14">
        <f t="shared" si="0"/>
        <v>6900</v>
      </c>
    </row>
    <row r="42" spans="1:5" ht="16.5" x14ac:dyDescent="0.3">
      <c r="A42" s="42"/>
      <c r="B42" s="2" t="s">
        <v>40</v>
      </c>
      <c r="C42" s="7"/>
      <c r="D42" s="7">
        <v>6900</v>
      </c>
      <c r="E42" s="14">
        <f t="shared" si="0"/>
        <v>6900</v>
      </c>
    </row>
    <row r="43" spans="1:5" ht="16.5" x14ac:dyDescent="0.3">
      <c r="A43" s="137" t="s">
        <v>41</v>
      </c>
      <c r="B43" s="137"/>
      <c r="C43" s="8">
        <f>C41+C39+C32+C27+C30+C23+C16+C12+C9+C6</f>
        <v>287166.5</v>
      </c>
      <c r="D43" s="8">
        <f>D41+D39+D32+D27+D30+D23+D16+D12+D9+D6</f>
        <v>7395.7000000000007</v>
      </c>
      <c r="E43" s="14">
        <f t="shared" si="0"/>
        <v>294562.2</v>
      </c>
    </row>
    <row r="44" spans="1:5" ht="16.5" x14ac:dyDescent="0.3">
      <c r="A44" s="5" t="s">
        <v>42</v>
      </c>
      <c r="B44" s="5"/>
      <c r="C44" s="8">
        <f>C45+C46</f>
        <v>287166.5</v>
      </c>
      <c r="D44" s="8">
        <f>D45+D46</f>
        <v>7395.7</v>
      </c>
      <c r="E44" s="14">
        <f t="shared" si="0"/>
        <v>294562.2</v>
      </c>
    </row>
    <row r="45" spans="1:5" ht="16.5" x14ac:dyDescent="0.25">
      <c r="A45" s="133"/>
      <c r="B45" s="5" t="s">
        <v>79</v>
      </c>
      <c r="C45" s="10">
        <v>287166.5</v>
      </c>
      <c r="D45" s="10">
        <v>7395.7</v>
      </c>
      <c r="E45" s="14">
        <v>294562.2</v>
      </c>
    </row>
    <row r="46" spans="1:5" ht="16.5" x14ac:dyDescent="0.3">
      <c r="A46" s="133"/>
      <c r="B46" s="5" t="s">
        <v>49</v>
      </c>
      <c r="C46" s="8"/>
      <c r="D46" s="8"/>
      <c r="E46" s="14"/>
    </row>
    <row r="48" spans="1:5" ht="16.5" x14ac:dyDescent="0.3">
      <c r="A48" s="1"/>
      <c r="B48" s="6"/>
      <c r="C48" s="1"/>
      <c r="D48" s="1"/>
      <c r="E48" s="1"/>
    </row>
    <row r="64" s="1" customFormat="1" x14ac:dyDescent="0.25"/>
    <row r="65" spans="1:7" s="1" customFormat="1" x14ac:dyDescent="0.25"/>
    <row r="66" spans="1:7" s="1" customFormat="1" x14ac:dyDescent="0.25"/>
    <row r="67" spans="1:7" s="1" customFormat="1" x14ac:dyDescent="0.25"/>
    <row r="68" spans="1:7" s="1" customFormat="1" x14ac:dyDescent="0.25"/>
    <row r="69" spans="1:7" s="1" customFormat="1" x14ac:dyDescent="0.25"/>
    <row r="70" spans="1:7" s="1" customFormat="1" x14ac:dyDescent="0.25"/>
    <row r="73" spans="1:7" ht="16.5" x14ac:dyDescent="0.3">
      <c r="A73" s="6"/>
      <c r="B73" s="9"/>
      <c r="C73" s="6"/>
      <c r="D73" s="6"/>
      <c r="E73" s="6"/>
      <c r="F73" s="6"/>
      <c r="G73" s="6"/>
    </row>
    <row r="74" spans="1:7" ht="16.5" x14ac:dyDescent="0.25">
      <c r="A74" s="131"/>
      <c r="B74" s="131"/>
      <c r="C74" s="23"/>
      <c r="D74" s="23"/>
      <c r="E74" s="15"/>
      <c r="F74" s="15"/>
      <c r="G74" s="15"/>
    </row>
    <row r="75" spans="1:7" ht="16.5" x14ac:dyDescent="0.3">
      <c r="A75" s="24"/>
      <c r="B75" s="24"/>
      <c r="C75" s="17"/>
      <c r="D75" s="20"/>
      <c r="E75" s="20"/>
      <c r="F75" s="16"/>
      <c r="G75" s="17"/>
    </row>
    <row r="76" spans="1:7" ht="16.5" x14ac:dyDescent="0.3">
      <c r="A76" s="126"/>
      <c r="B76" s="24"/>
      <c r="C76" s="18"/>
      <c r="D76" s="18"/>
      <c r="E76" s="18"/>
      <c r="F76" s="18"/>
      <c r="G76" s="18"/>
    </row>
    <row r="77" spans="1:7" ht="16.5" x14ac:dyDescent="0.3">
      <c r="A77" s="126"/>
      <c r="B77" s="24"/>
      <c r="C77" s="19"/>
      <c r="D77" s="19"/>
      <c r="E77" s="19"/>
      <c r="F77" s="18"/>
      <c r="G77" s="19"/>
    </row>
    <row r="78" spans="1:7" ht="16.5" x14ac:dyDescent="0.3">
      <c r="A78" s="132"/>
      <c r="B78" s="132"/>
      <c r="C78" s="17"/>
      <c r="D78" s="20"/>
      <c r="E78" s="20"/>
      <c r="F78" s="16"/>
      <c r="G78" s="17"/>
    </row>
    <row r="79" spans="1:7" ht="16.5" x14ac:dyDescent="0.3">
      <c r="A79" s="126"/>
      <c r="B79" s="24"/>
      <c r="C79" s="18"/>
      <c r="D79" s="18"/>
      <c r="E79" s="19"/>
      <c r="F79" s="18"/>
      <c r="G79" s="18"/>
    </row>
    <row r="80" spans="1:7" ht="16.5" x14ac:dyDescent="0.3">
      <c r="A80" s="126"/>
      <c r="B80" s="24"/>
      <c r="C80" s="19"/>
      <c r="D80" s="19"/>
      <c r="E80" s="19"/>
      <c r="F80" s="18"/>
      <c r="G80" s="19"/>
    </row>
    <row r="81" spans="1:7" ht="16.5" x14ac:dyDescent="0.3">
      <c r="A81" s="25"/>
      <c r="B81" s="25"/>
      <c r="C81" s="20"/>
      <c r="D81" s="20"/>
      <c r="E81" s="20"/>
      <c r="F81" s="16"/>
      <c r="G81" s="20"/>
    </row>
    <row r="82" spans="1:7" ht="16.5" x14ac:dyDescent="0.3">
      <c r="A82" s="126"/>
      <c r="B82" s="24"/>
      <c r="C82" s="18"/>
      <c r="D82" s="18"/>
      <c r="E82" s="19"/>
      <c r="F82" s="18"/>
      <c r="G82" s="18"/>
    </row>
    <row r="83" spans="1:7" ht="16.5" x14ac:dyDescent="0.3">
      <c r="A83" s="126"/>
      <c r="B83" s="26"/>
      <c r="C83" s="27"/>
      <c r="D83" s="27"/>
      <c r="E83" s="15"/>
      <c r="F83" s="18"/>
      <c r="G83" s="18"/>
    </row>
    <row r="84" spans="1:7" ht="16.5" x14ac:dyDescent="0.3">
      <c r="A84" s="127"/>
      <c r="B84" s="127"/>
      <c r="C84" s="20"/>
      <c r="D84" s="20"/>
      <c r="E84" s="20"/>
      <c r="F84" s="16"/>
      <c r="G84" s="20"/>
    </row>
    <row r="85" spans="1:7" ht="16.5" x14ac:dyDescent="0.3">
      <c r="A85" s="126"/>
      <c r="B85" s="24"/>
      <c r="C85" s="18"/>
      <c r="D85" s="18"/>
      <c r="E85" s="15"/>
      <c r="F85" s="18"/>
      <c r="G85" s="18"/>
    </row>
    <row r="86" spans="1:7" ht="16.5" x14ac:dyDescent="0.3">
      <c r="A86" s="126"/>
      <c r="B86" s="24"/>
      <c r="C86" s="18"/>
      <c r="D86" s="18"/>
      <c r="E86" s="15"/>
      <c r="F86" s="18"/>
      <c r="G86" s="18"/>
    </row>
    <row r="87" spans="1:7" ht="16.5" x14ac:dyDescent="0.3">
      <c r="A87" s="126"/>
      <c r="B87" s="24"/>
      <c r="C87" s="18"/>
      <c r="D87" s="18"/>
      <c r="E87" s="27"/>
      <c r="F87" s="18"/>
      <c r="G87" s="18"/>
    </row>
    <row r="88" spans="1:7" ht="16.5" x14ac:dyDescent="0.3">
      <c r="A88" s="126"/>
      <c r="B88" s="24"/>
      <c r="C88" s="18"/>
      <c r="D88" s="18"/>
      <c r="E88" s="28"/>
      <c r="F88" s="18"/>
      <c r="G88" s="18"/>
    </row>
    <row r="89" spans="1:7" ht="16.5" x14ac:dyDescent="0.3">
      <c r="A89" s="124"/>
      <c r="B89" s="124"/>
      <c r="C89" s="20"/>
      <c r="D89" s="20"/>
      <c r="E89" s="20"/>
      <c r="F89" s="18"/>
      <c r="G89" s="20"/>
    </row>
    <row r="90" spans="1:7" ht="16.5" x14ac:dyDescent="0.3">
      <c r="A90" s="29"/>
      <c r="B90" s="24"/>
      <c r="C90" s="18"/>
      <c r="D90" s="18"/>
      <c r="E90" s="28"/>
      <c r="F90" s="18"/>
      <c r="G90" s="18"/>
    </row>
    <row r="91" spans="1:7" ht="16.5" x14ac:dyDescent="0.3">
      <c r="A91" s="29"/>
      <c r="B91" s="24"/>
      <c r="C91" s="18"/>
      <c r="D91" s="18"/>
      <c r="E91" s="28"/>
      <c r="F91" s="18"/>
      <c r="G91" s="18"/>
    </row>
    <row r="92" spans="1:7" ht="16.5" x14ac:dyDescent="0.3">
      <c r="A92" s="127"/>
      <c r="B92" s="127"/>
      <c r="C92" s="20"/>
      <c r="D92" s="20"/>
      <c r="E92" s="20"/>
      <c r="F92" s="16"/>
      <c r="G92" s="20"/>
    </row>
    <row r="93" spans="1:7" ht="16.5" x14ac:dyDescent="0.3">
      <c r="A93" s="126"/>
      <c r="B93" s="24"/>
      <c r="C93" s="18"/>
      <c r="D93" s="18"/>
      <c r="E93" s="18"/>
      <c r="F93" s="18"/>
      <c r="G93" s="18"/>
    </row>
    <row r="94" spans="1:7" ht="16.5" x14ac:dyDescent="0.3">
      <c r="A94" s="126"/>
      <c r="B94" s="30"/>
      <c r="C94" s="18"/>
      <c r="D94" s="18"/>
      <c r="E94" s="28"/>
      <c r="F94" s="18"/>
      <c r="G94" s="18"/>
    </row>
    <row r="95" spans="1:7" ht="16.5" x14ac:dyDescent="0.3">
      <c r="A95" s="126"/>
      <c r="B95" s="31"/>
      <c r="C95" s="18"/>
      <c r="D95" s="18"/>
      <c r="E95" s="19"/>
      <c r="F95" s="18"/>
      <c r="G95" s="18"/>
    </row>
    <row r="96" spans="1:7" ht="16.5" x14ac:dyDescent="0.3">
      <c r="A96" s="127"/>
      <c r="B96" s="127"/>
      <c r="C96" s="20"/>
      <c r="D96" s="20"/>
      <c r="E96" s="20"/>
      <c r="F96" s="16"/>
      <c r="G96" s="20"/>
    </row>
    <row r="97" spans="1:7" ht="16.5" x14ac:dyDescent="0.3">
      <c r="A97" s="126"/>
      <c r="B97" s="32"/>
      <c r="C97" s="27"/>
      <c r="D97" s="27"/>
      <c r="E97" s="27"/>
      <c r="F97" s="18"/>
      <c r="G97" s="18"/>
    </row>
    <row r="98" spans="1:7" ht="16.5" x14ac:dyDescent="0.3">
      <c r="A98" s="126"/>
      <c r="B98" s="24"/>
      <c r="C98" s="18"/>
      <c r="D98" s="18"/>
      <c r="E98" s="28"/>
      <c r="F98" s="18"/>
      <c r="G98" s="18"/>
    </row>
    <row r="99" spans="1:7" ht="16.5" x14ac:dyDescent="0.3">
      <c r="A99" s="127"/>
      <c r="B99" s="127"/>
      <c r="C99" s="20"/>
      <c r="D99" s="20"/>
      <c r="E99" s="20"/>
      <c r="F99" s="16"/>
      <c r="G99" s="20"/>
    </row>
    <row r="100" spans="1:7" ht="16.5" x14ac:dyDescent="0.3">
      <c r="A100" s="126"/>
      <c r="B100" s="32"/>
      <c r="C100" s="27"/>
      <c r="D100" s="27"/>
      <c r="E100" s="19"/>
      <c r="F100" s="18"/>
      <c r="G100" s="18"/>
    </row>
    <row r="101" spans="1:7" ht="42" customHeight="1" x14ac:dyDescent="0.3">
      <c r="A101" s="126"/>
      <c r="B101" s="32"/>
      <c r="C101" s="27"/>
      <c r="D101" s="27"/>
      <c r="E101" s="27"/>
      <c r="F101" s="18"/>
      <c r="G101" s="18"/>
    </row>
    <row r="102" spans="1:7" ht="47.25" customHeight="1" x14ac:dyDescent="0.3">
      <c r="A102" s="126"/>
      <c r="B102" s="32"/>
      <c r="C102" s="27"/>
      <c r="D102" s="27"/>
      <c r="E102" s="27"/>
      <c r="F102" s="18"/>
      <c r="G102" s="18"/>
    </row>
    <row r="103" spans="1:7" ht="55.5" customHeight="1" x14ac:dyDescent="0.3">
      <c r="A103" s="126"/>
      <c r="B103" s="32"/>
      <c r="C103" s="27"/>
      <c r="D103" s="27"/>
      <c r="E103" s="27"/>
      <c r="F103" s="18"/>
      <c r="G103" s="18"/>
    </row>
    <row r="104" spans="1:7" ht="61.5" customHeight="1" x14ac:dyDescent="0.3">
      <c r="A104" s="126"/>
      <c r="B104" s="33"/>
      <c r="C104" s="27"/>
      <c r="D104" s="27"/>
      <c r="E104" s="27"/>
      <c r="F104" s="18"/>
      <c r="G104" s="18"/>
    </row>
    <row r="105" spans="1:7" ht="16.5" x14ac:dyDescent="0.3">
      <c r="A105" s="126"/>
      <c r="B105" s="24"/>
      <c r="C105" s="18"/>
      <c r="D105" s="18"/>
      <c r="E105" s="18"/>
      <c r="F105" s="18"/>
      <c r="G105" s="18"/>
    </row>
    <row r="106" spans="1:7" ht="16.5" x14ac:dyDescent="0.3">
      <c r="A106" s="126"/>
      <c r="B106" s="24"/>
      <c r="C106" s="18"/>
      <c r="D106" s="18"/>
      <c r="E106" s="18"/>
      <c r="F106" s="18"/>
      <c r="G106" s="18"/>
    </row>
    <row r="107" spans="1:7" ht="16.5" x14ac:dyDescent="0.3">
      <c r="A107" s="126"/>
      <c r="B107" s="24"/>
      <c r="C107" s="18"/>
      <c r="D107" s="18"/>
      <c r="E107" s="19"/>
      <c r="F107" s="18"/>
      <c r="G107" s="18"/>
    </row>
    <row r="108" spans="1:7" ht="16.5" x14ac:dyDescent="0.3">
      <c r="A108" s="124"/>
      <c r="B108" s="124"/>
      <c r="C108" s="20"/>
      <c r="D108" s="20"/>
      <c r="E108" s="20"/>
      <c r="F108" s="16"/>
      <c r="G108" s="20"/>
    </row>
    <row r="109" spans="1:7" ht="16.5" x14ac:dyDescent="0.3">
      <c r="A109" s="126"/>
      <c r="B109" s="24"/>
      <c r="C109" s="18"/>
      <c r="D109" s="18"/>
      <c r="E109" s="28"/>
      <c r="F109" s="18"/>
      <c r="G109" s="18"/>
    </row>
    <row r="110" spans="1:7" ht="16.5" x14ac:dyDescent="0.3">
      <c r="A110" s="126"/>
      <c r="B110" s="24"/>
      <c r="C110" s="18"/>
      <c r="D110" s="18"/>
      <c r="E110" s="28"/>
      <c r="F110" s="18"/>
      <c r="G110" s="18"/>
    </row>
    <row r="111" spans="1:7" ht="16.5" x14ac:dyDescent="0.3">
      <c r="A111" s="126"/>
      <c r="B111" s="24"/>
      <c r="C111" s="18"/>
      <c r="D111" s="18"/>
      <c r="E111" s="18"/>
      <c r="F111" s="18"/>
      <c r="G111" s="18"/>
    </row>
    <row r="112" spans="1:7" ht="16.5" x14ac:dyDescent="0.3">
      <c r="A112" s="126"/>
      <c r="B112" s="24"/>
      <c r="C112" s="18"/>
      <c r="D112" s="18"/>
      <c r="E112" s="19"/>
      <c r="F112" s="18"/>
      <c r="G112" s="18"/>
    </row>
    <row r="113" spans="1:7" ht="16.5" x14ac:dyDescent="0.3">
      <c r="A113" s="126"/>
      <c r="B113" s="24"/>
      <c r="C113" s="18"/>
      <c r="D113" s="18"/>
      <c r="E113" s="18"/>
      <c r="F113" s="18"/>
      <c r="G113" s="18"/>
    </row>
    <row r="114" spans="1:7" ht="16.5" x14ac:dyDescent="0.3">
      <c r="A114" s="124"/>
      <c r="B114" s="124"/>
      <c r="C114" s="17"/>
      <c r="D114" s="17"/>
      <c r="E114" s="17"/>
      <c r="F114" s="16"/>
      <c r="G114" s="17"/>
    </row>
    <row r="115" spans="1:7" ht="16.5" x14ac:dyDescent="0.3">
      <c r="A115" s="30"/>
      <c r="B115" s="24"/>
      <c r="C115" s="19"/>
      <c r="D115" s="19"/>
      <c r="E115" s="19"/>
      <c r="F115" s="18"/>
      <c r="G115" s="19"/>
    </row>
    <row r="116" spans="1:7" ht="16.5" x14ac:dyDescent="0.3">
      <c r="A116" s="30"/>
      <c r="B116" s="24"/>
      <c r="C116" s="18"/>
      <c r="D116" s="18"/>
      <c r="E116" s="18"/>
      <c r="F116" s="18"/>
      <c r="G116" s="18"/>
    </row>
    <row r="117" spans="1:7" ht="16.5" x14ac:dyDescent="0.3">
      <c r="A117" s="30"/>
      <c r="B117" s="24"/>
      <c r="C117" s="18"/>
      <c r="D117" s="18"/>
      <c r="E117" s="18"/>
      <c r="F117" s="18"/>
      <c r="G117" s="18"/>
    </row>
    <row r="118" spans="1:7" ht="16.5" x14ac:dyDescent="0.3">
      <c r="A118" s="129"/>
      <c r="B118" s="129"/>
      <c r="C118" s="20"/>
      <c r="D118" s="20"/>
      <c r="E118" s="20"/>
      <c r="F118" s="16"/>
      <c r="G118" s="20"/>
    </row>
    <row r="119" spans="1:7" ht="16.5" x14ac:dyDescent="0.3">
      <c r="A119" s="34"/>
      <c r="B119" s="34"/>
      <c r="C119" s="20"/>
      <c r="D119" s="20"/>
      <c r="E119" s="20"/>
      <c r="F119" s="16"/>
      <c r="G119" s="17"/>
    </row>
    <row r="120" spans="1:7" ht="16.5" x14ac:dyDescent="0.3">
      <c r="A120" s="125"/>
      <c r="B120" s="34"/>
      <c r="C120" s="17"/>
      <c r="D120" s="17"/>
      <c r="E120" s="23"/>
      <c r="F120" s="16"/>
      <c r="G120" s="17"/>
    </row>
    <row r="121" spans="1:7" ht="16.5" x14ac:dyDescent="0.3">
      <c r="A121" s="125"/>
      <c r="B121" s="34"/>
      <c r="C121" s="20"/>
      <c r="D121" s="17"/>
      <c r="E121" s="15"/>
      <c r="F121" s="18"/>
      <c r="G121" s="20"/>
    </row>
    <row r="122" spans="1:7" ht="16.5" x14ac:dyDescent="0.3">
      <c r="A122" s="125"/>
      <c r="B122" s="34"/>
      <c r="C122" s="17"/>
      <c r="D122" s="17"/>
      <c r="E122" s="15"/>
      <c r="F122" s="18"/>
      <c r="G122" s="17"/>
    </row>
    <row r="123" spans="1:7" ht="16.5" x14ac:dyDescent="0.3">
      <c r="A123" s="125"/>
      <c r="B123" s="34"/>
      <c r="C123" s="20"/>
      <c r="D123" s="20"/>
      <c r="E123" s="35"/>
      <c r="F123" s="18"/>
      <c r="G123" s="20"/>
    </row>
    <row r="124" spans="1:7" ht="16.5" x14ac:dyDescent="0.3">
      <c r="A124" s="125"/>
      <c r="B124" s="34"/>
      <c r="C124" s="20"/>
      <c r="D124" s="20"/>
      <c r="E124" s="17"/>
      <c r="F124" s="18"/>
      <c r="G124" s="17"/>
    </row>
    <row r="125" spans="1:7" ht="16.5" x14ac:dyDescent="0.3">
      <c r="A125" s="125"/>
      <c r="B125" s="34"/>
      <c r="C125" s="20"/>
      <c r="D125" s="20"/>
      <c r="E125" s="20"/>
      <c r="F125" s="18"/>
      <c r="G125" s="20"/>
    </row>
    <row r="126" spans="1:7" ht="16.5" x14ac:dyDescent="0.3">
      <c r="A126" s="125"/>
      <c r="B126" s="34"/>
      <c r="C126" s="17"/>
      <c r="D126" s="17"/>
      <c r="E126" s="28"/>
      <c r="F126" s="21"/>
      <c r="G126" s="19"/>
    </row>
    <row r="127" spans="1:7" ht="16.5" x14ac:dyDescent="0.3">
      <c r="A127" s="28"/>
      <c r="B127" s="28"/>
      <c r="C127" s="28"/>
      <c r="D127" s="28"/>
      <c r="E127" s="28"/>
      <c r="F127" s="6"/>
      <c r="G127" s="6"/>
    </row>
    <row r="128" spans="1:7" ht="16.5" x14ac:dyDescent="0.3">
      <c r="A128" s="28"/>
      <c r="B128" s="28"/>
      <c r="C128" s="28"/>
      <c r="D128" s="28"/>
      <c r="E128" s="28"/>
      <c r="F128" s="6"/>
      <c r="G128" s="6"/>
    </row>
    <row r="129" spans="1:5" x14ac:dyDescent="0.25">
      <c r="A129" s="36"/>
      <c r="B129" s="36"/>
      <c r="C129" s="36"/>
      <c r="D129" s="36"/>
      <c r="E129" s="36"/>
    </row>
    <row r="130" spans="1:5" x14ac:dyDescent="0.25">
      <c r="A130" s="36"/>
      <c r="B130" s="36"/>
      <c r="C130" s="36"/>
      <c r="D130" s="36"/>
      <c r="E130" s="36"/>
    </row>
    <row r="131" spans="1:5" x14ac:dyDescent="0.25">
      <c r="A131" s="36"/>
      <c r="B131" s="36"/>
      <c r="C131" s="36"/>
      <c r="D131" s="36"/>
      <c r="E131" s="36"/>
    </row>
    <row r="132" spans="1:5" x14ac:dyDescent="0.25">
      <c r="A132" s="36"/>
      <c r="B132" s="36"/>
      <c r="C132" s="36"/>
      <c r="D132" s="36"/>
      <c r="E132" s="36"/>
    </row>
    <row r="133" spans="1:5" x14ac:dyDescent="0.25">
      <c r="A133" s="36"/>
      <c r="B133" s="36"/>
      <c r="C133" s="36"/>
      <c r="D133" s="36"/>
      <c r="E133" s="36"/>
    </row>
    <row r="134" spans="1:5" x14ac:dyDescent="0.25">
      <c r="A134" s="36"/>
      <c r="B134" s="36"/>
      <c r="C134" s="36"/>
      <c r="D134" s="36"/>
      <c r="E134" s="36"/>
    </row>
    <row r="135" spans="1:5" x14ac:dyDescent="0.25">
      <c r="A135" s="36"/>
      <c r="B135" s="36"/>
      <c r="C135" s="36"/>
      <c r="D135" s="36"/>
      <c r="E135" s="36"/>
    </row>
    <row r="136" spans="1:5" x14ac:dyDescent="0.25">
      <c r="A136" s="36"/>
      <c r="B136" s="36"/>
      <c r="C136" s="36"/>
      <c r="D136" s="36"/>
      <c r="E136" s="36"/>
    </row>
    <row r="137" spans="1:5" x14ac:dyDescent="0.25">
      <c r="A137" s="36"/>
      <c r="B137" s="36"/>
      <c r="C137" s="36"/>
      <c r="D137" s="36"/>
      <c r="E137" s="36"/>
    </row>
    <row r="138" spans="1:5" x14ac:dyDescent="0.25">
      <c r="A138" s="36"/>
      <c r="B138" s="36"/>
      <c r="C138" s="36"/>
      <c r="D138" s="36"/>
      <c r="E138" s="36"/>
    </row>
    <row r="139" spans="1:5" x14ac:dyDescent="0.25">
      <c r="A139" s="36"/>
      <c r="B139" s="36"/>
      <c r="C139" s="36"/>
      <c r="D139" s="36"/>
      <c r="E139" s="36"/>
    </row>
    <row r="140" spans="1:5" x14ac:dyDescent="0.25">
      <c r="A140" s="36"/>
      <c r="B140" s="36"/>
      <c r="C140" s="36"/>
      <c r="D140" s="36"/>
      <c r="E140" s="36"/>
    </row>
    <row r="141" spans="1:5" x14ac:dyDescent="0.25">
      <c r="A141" s="36"/>
      <c r="B141" s="36"/>
      <c r="C141" s="36"/>
      <c r="D141" s="36"/>
      <c r="E141" s="36"/>
    </row>
    <row r="142" spans="1:5" x14ac:dyDescent="0.25">
      <c r="A142" s="36"/>
      <c r="B142" s="36"/>
      <c r="C142" s="36"/>
      <c r="D142" s="36"/>
      <c r="E142" s="36"/>
    </row>
    <row r="143" spans="1:5" ht="16.5" x14ac:dyDescent="0.3">
      <c r="A143" s="36"/>
      <c r="B143" s="9"/>
      <c r="C143" s="28"/>
      <c r="D143" s="36"/>
      <c r="E143" s="36"/>
    </row>
    <row r="144" spans="1:5" x14ac:dyDescent="0.25">
      <c r="A144" s="36"/>
      <c r="B144" s="36"/>
      <c r="C144" s="36"/>
      <c r="D144" s="36"/>
      <c r="E144" s="36"/>
    </row>
    <row r="145" spans="1:5" ht="16.5" x14ac:dyDescent="0.3">
      <c r="A145" s="28"/>
      <c r="B145" s="22"/>
      <c r="C145" s="28"/>
      <c r="D145" s="28"/>
      <c r="E145" s="36"/>
    </row>
    <row r="146" spans="1:5" ht="16.5" x14ac:dyDescent="0.25">
      <c r="A146" s="130"/>
      <c r="B146" s="130"/>
      <c r="C146" s="23"/>
      <c r="D146" s="23"/>
      <c r="E146" s="37"/>
    </row>
    <row r="147" spans="1:5" ht="16.5" x14ac:dyDescent="0.3">
      <c r="A147" s="24"/>
      <c r="B147" s="24"/>
      <c r="C147" s="20"/>
      <c r="D147" s="17"/>
      <c r="E147" s="36"/>
    </row>
    <row r="148" spans="1:5" ht="16.5" x14ac:dyDescent="0.3">
      <c r="A148" s="126"/>
      <c r="B148" s="24"/>
      <c r="C148" s="19"/>
      <c r="D148" s="19"/>
      <c r="E148" s="36"/>
    </row>
    <row r="149" spans="1:5" ht="16.5" x14ac:dyDescent="0.3">
      <c r="A149" s="126"/>
      <c r="B149" s="24"/>
      <c r="C149" s="18"/>
      <c r="D149" s="18"/>
      <c r="E149" s="36"/>
    </row>
    <row r="150" spans="1:5" ht="16.5" x14ac:dyDescent="0.3">
      <c r="A150" s="128"/>
      <c r="B150" s="128"/>
      <c r="C150" s="17"/>
      <c r="D150" s="17"/>
      <c r="E150" s="36"/>
    </row>
    <row r="151" spans="1:5" ht="16.5" x14ac:dyDescent="0.3">
      <c r="A151" s="126"/>
      <c r="B151" s="38"/>
      <c r="C151" s="19"/>
      <c r="D151" s="19"/>
      <c r="E151" s="36"/>
    </row>
    <row r="152" spans="1:5" ht="16.5" x14ac:dyDescent="0.3">
      <c r="A152" s="126"/>
      <c r="B152" s="38"/>
      <c r="C152" s="19"/>
      <c r="D152" s="19"/>
      <c r="E152" s="36"/>
    </row>
    <row r="153" spans="1:5" ht="16.5" x14ac:dyDescent="0.3">
      <c r="A153" s="25"/>
      <c r="B153" s="25"/>
      <c r="C153" s="19"/>
      <c r="D153" s="19"/>
      <c r="E153" s="36"/>
    </row>
    <row r="154" spans="1:5" ht="16.5" x14ac:dyDescent="0.3">
      <c r="A154" s="126"/>
      <c r="B154" s="24"/>
      <c r="C154" s="19"/>
      <c r="D154" s="19"/>
      <c r="E154" s="36"/>
    </row>
    <row r="155" spans="1:5" ht="16.5" x14ac:dyDescent="0.3">
      <c r="A155" s="126"/>
      <c r="B155" s="24"/>
      <c r="C155" s="18"/>
      <c r="D155" s="19"/>
      <c r="E155" s="36"/>
    </row>
    <row r="156" spans="1:5" ht="16.5" x14ac:dyDescent="0.3">
      <c r="A156" s="127"/>
      <c r="B156" s="127"/>
      <c r="C156" s="17"/>
      <c r="D156" s="20"/>
      <c r="E156" s="36"/>
    </row>
    <row r="157" spans="1:5" ht="16.5" x14ac:dyDescent="0.3">
      <c r="A157" s="126"/>
      <c r="B157" s="24"/>
      <c r="C157" s="18"/>
      <c r="D157" s="18"/>
      <c r="E157" s="39"/>
    </row>
    <row r="158" spans="1:5" ht="16.5" x14ac:dyDescent="0.3">
      <c r="A158" s="126"/>
      <c r="B158" s="24"/>
      <c r="C158" s="18"/>
      <c r="D158" s="18"/>
      <c r="E158" s="39"/>
    </row>
    <row r="159" spans="1:5" ht="16.5" x14ac:dyDescent="0.3">
      <c r="A159" s="126"/>
      <c r="B159" s="24"/>
      <c r="C159" s="18"/>
      <c r="D159" s="18"/>
      <c r="E159" s="39"/>
    </row>
    <row r="160" spans="1:5" ht="16.5" x14ac:dyDescent="0.3">
      <c r="A160" s="126"/>
      <c r="B160" s="24"/>
      <c r="C160" s="18"/>
      <c r="D160" s="18"/>
      <c r="E160" s="39"/>
    </row>
    <row r="161" spans="1:5" ht="16.5" x14ac:dyDescent="0.3">
      <c r="A161" s="126"/>
      <c r="B161" s="24"/>
      <c r="C161" s="18"/>
      <c r="D161" s="18"/>
      <c r="E161" s="36"/>
    </row>
    <row r="162" spans="1:5" ht="16.5" x14ac:dyDescent="0.3">
      <c r="A162" s="124"/>
      <c r="B162" s="124"/>
      <c r="C162" s="20"/>
      <c r="D162" s="20"/>
      <c r="E162" s="36"/>
    </row>
    <row r="163" spans="1:5" ht="16.5" x14ac:dyDescent="0.3">
      <c r="A163" s="29"/>
      <c r="B163" s="24"/>
      <c r="C163" s="18"/>
      <c r="D163" s="18"/>
      <c r="E163" s="36"/>
    </row>
    <row r="164" spans="1:5" ht="16.5" x14ac:dyDescent="0.3">
      <c r="A164" s="29"/>
      <c r="B164" s="24"/>
      <c r="C164" s="18"/>
      <c r="D164" s="18"/>
      <c r="E164" s="36"/>
    </row>
    <row r="165" spans="1:5" ht="16.5" x14ac:dyDescent="0.3">
      <c r="A165" s="127"/>
      <c r="B165" s="127"/>
      <c r="C165" s="20"/>
      <c r="D165" s="20"/>
      <c r="E165" s="36"/>
    </row>
    <row r="166" spans="1:5" ht="16.5" x14ac:dyDescent="0.3">
      <c r="A166" s="126"/>
      <c r="B166" s="24"/>
      <c r="C166" s="18"/>
      <c r="D166" s="18"/>
      <c r="E166" s="36"/>
    </row>
    <row r="167" spans="1:5" ht="16.5" x14ac:dyDescent="0.3">
      <c r="A167" s="126"/>
      <c r="B167" s="30"/>
      <c r="C167" s="18"/>
      <c r="D167" s="18"/>
      <c r="E167" s="36"/>
    </row>
    <row r="168" spans="1:5" ht="16.5" x14ac:dyDescent="0.3">
      <c r="A168" s="30"/>
      <c r="B168" s="31"/>
      <c r="C168" s="18"/>
      <c r="D168" s="18"/>
      <c r="E168" s="36"/>
    </row>
    <row r="169" spans="1:5" ht="16.5" x14ac:dyDescent="0.3">
      <c r="A169" s="127"/>
      <c r="B169" s="127"/>
      <c r="C169" s="20"/>
      <c r="D169" s="20"/>
      <c r="E169" s="36"/>
    </row>
    <row r="170" spans="1:5" ht="16.5" x14ac:dyDescent="0.3">
      <c r="A170" s="126"/>
      <c r="B170" s="24"/>
      <c r="C170" s="18"/>
      <c r="D170" s="18"/>
      <c r="E170" s="36"/>
    </row>
    <row r="171" spans="1:5" ht="16.5" x14ac:dyDescent="0.3">
      <c r="A171" s="126"/>
      <c r="B171" s="24"/>
      <c r="C171" s="18"/>
      <c r="D171" s="18"/>
      <c r="E171" s="36"/>
    </row>
    <row r="172" spans="1:5" ht="16.5" x14ac:dyDescent="0.3">
      <c r="A172" s="127"/>
      <c r="B172" s="127"/>
      <c r="C172" s="20"/>
      <c r="D172" s="20"/>
      <c r="E172" s="36"/>
    </row>
    <row r="173" spans="1:5" ht="16.5" x14ac:dyDescent="0.3">
      <c r="A173" s="124"/>
      <c r="B173" s="24"/>
      <c r="C173" s="18"/>
      <c r="D173" s="18"/>
      <c r="E173" s="36"/>
    </row>
    <row r="174" spans="1:5" ht="16.5" x14ac:dyDescent="0.3">
      <c r="A174" s="124"/>
      <c r="B174" s="24"/>
      <c r="C174" s="18"/>
      <c r="D174" s="18"/>
      <c r="E174" s="36"/>
    </row>
    <row r="175" spans="1:5" ht="16.5" x14ac:dyDescent="0.3">
      <c r="A175" s="124"/>
      <c r="B175" s="24"/>
      <c r="C175" s="18"/>
      <c r="D175" s="18"/>
      <c r="E175" s="36"/>
    </row>
    <row r="176" spans="1:5" ht="16.5" x14ac:dyDescent="0.3">
      <c r="A176" s="124"/>
      <c r="B176" s="24"/>
      <c r="C176" s="18"/>
      <c r="D176" s="18"/>
      <c r="E176" s="36"/>
    </row>
    <row r="177" spans="1:5" ht="16.5" x14ac:dyDescent="0.3">
      <c r="A177" s="124"/>
      <c r="B177" s="40"/>
      <c r="C177" s="18"/>
      <c r="D177" s="18"/>
      <c r="E177" s="36"/>
    </row>
    <row r="178" spans="1:5" ht="16.5" x14ac:dyDescent="0.3">
      <c r="A178" s="124"/>
      <c r="B178" s="24"/>
      <c r="C178" s="18"/>
      <c r="D178" s="18"/>
      <c r="E178" s="36"/>
    </row>
    <row r="179" spans="1:5" ht="16.5" x14ac:dyDescent="0.3">
      <c r="A179" s="124"/>
      <c r="B179" s="24"/>
      <c r="C179" s="18"/>
      <c r="D179" s="18"/>
      <c r="E179" s="36"/>
    </row>
    <row r="180" spans="1:5" ht="16.5" x14ac:dyDescent="0.3">
      <c r="A180" s="124"/>
      <c r="B180" s="124"/>
      <c r="C180" s="20"/>
      <c r="D180" s="20"/>
      <c r="E180" s="36"/>
    </row>
    <row r="181" spans="1:5" ht="16.5" x14ac:dyDescent="0.3">
      <c r="A181" s="126"/>
      <c r="B181" s="24"/>
      <c r="C181" s="18"/>
      <c r="D181" s="18"/>
      <c r="E181" s="36"/>
    </row>
    <row r="182" spans="1:5" ht="16.5" x14ac:dyDescent="0.3">
      <c r="A182" s="126"/>
      <c r="B182" s="24"/>
      <c r="C182" s="18"/>
      <c r="D182" s="19"/>
      <c r="E182" s="36"/>
    </row>
    <row r="183" spans="1:5" ht="16.5" x14ac:dyDescent="0.3">
      <c r="A183" s="126"/>
      <c r="B183" s="24"/>
      <c r="C183" s="18"/>
      <c r="D183" s="19"/>
      <c r="E183" s="36"/>
    </row>
    <row r="184" spans="1:5" ht="16.5" x14ac:dyDescent="0.3">
      <c r="A184" s="126"/>
      <c r="B184" s="24"/>
      <c r="C184" s="18"/>
      <c r="D184" s="19"/>
      <c r="E184" s="36"/>
    </row>
    <row r="185" spans="1:5" ht="16.5" x14ac:dyDescent="0.3">
      <c r="A185" s="126"/>
      <c r="B185" s="24"/>
      <c r="C185" s="19"/>
      <c r="D185" s="19"/>
      <c r="E185" s="36"/>
    </row>
    <row r="186" spans="1:5" ht="16.5" x14ac:dyDescent="0.3">
      <c r="A186" s="124"/>
      <c r="B186" s="124"/>
      <c r="C186" s="20"/>
      <c r="D186" s="17"/>
      <c r="E186" s="36"/>
    </row>
    <row r="187" spans="1:5" ht="16.5" x14ac:dyDescent="0.3">
      <c r="A187" s="30"/>
      <c r="B187" s="24"/>
      <c r="C187" s="19"/>
      <c r="D187" s="19"/>
      <c r="E187" s="36"/>
    </row>
    <row r="188" spans="1:5" ht="16.5" x14ac:dyDescent="0.3">
      <c r="A188" s="30"/>
      <c r="B188" s="24"/>
      <c r="C188" s="19"/>
      <c r="D188" s="19"/>
      <c r="E188" s="36"/>
    </row>
    <row r="189" spans="1:5" ht="16.5" x14ac:dyDescent="0.3">
      <c r="A189" s="30"/>
      <c r="B189" s="24"/>
      <c r="C189" s="18"/>
      <c r="D189" s="19"/>
      <c r="E189" s="36"/>
    </row>
    <row r="190" spans="1:5" ht="16.5" x14ac:dyDescent="0.3">
      <c r="A190" s="34"/>
      <c r="B190" s="34"/>
      <c r="C190" s="20"/>
      <c r="D190" s="20"/>
      <c r="E190" s="36"/>
    </row>
    <row r="191" spans="1:5" ht="16.5" x14ac:dyDescent="0.3">
      <c r="A191" s="34"/>
      <c r="B191" s="34"/>
      <c r="C191" s="20"/>
      <c r="D191" s="20"/>
      <c r="E191" s="36"/>
    </row>
    <row r="192" spans="1:5" ht="16.5" x14ac:dyDescent="0.3">
      <c r="A192" s="125"/>
      <c r="B192" s="41"/>
      <c r="C192" s="20"/>
      <c r="D192" s="20"/>
      <c r="E192" s="39"/>
    </row>
    <row r="193" spans="1:5" ht="16.5" x14ac:dyDescent="0.3">
      <c r="A193" s="125"/>
      <c r="B193" s="41"/>
      <c r="C193" s="18"/>
      <c r="D193" s="20"/>
      <c r="E193" s="36"/>
    </row>
    <row r="194" spans="1:5" ht="16.5" x14ac:dyDescent="0.3">
      <c r="A194" s="125"/>
      <c r="B194" s="41"/>
      <c r="C194" s="19"/>
      <c r="D194" s="19"/>
      <c r="E194" s="36"/>
    </row>
    <row r="195" spans="1:5" ht="16.5" x14ac:dyDescent="0.3">
      <c r="A195" s="125"/>
      <c r="B195" s="41"/>
      <c r="C195" s="19"/>
      <c r="D195" s="19"/>
      <c r="E195" s="36"/>
    </row>
    <row r="196" spans="1:5" ht="16.5" x14ac:dyDescent="0.3">
      <c r="A196" s="125"/>
      <c r="B196" s="41"/>
      <c r="C196" s="19"/>
      <c r="D196" s="19"/>
      <c r="E196" s="36"/>
    </row>
    <row r="197" spans="1:5" ht="16.5" x14ac:dyDescent="0.3">
      <c r="A197" s="125"/>
      <c r="B197" s="41"/>
      <c r="C197" s="18"/>
      <c r="D197" s="19"/>
      <c r="E197" s="36"/>
    </row>
    <row r="198" spans="1:5" ht="16.5" x14ac:dyDescent="0.3">
      <c r="A198" s="125"/>
      <c r="B198" s="41"/>
      <c r="C198" s="19"/>
      <c r="D198" s="19"/>
      <c r="E198" s="36"/>
    </row>
    <row r="199" spans="1:5" ht="16.5" x14ac:dyDescent="0.3">
      <c r="A199" s="125"/>
      <c r="B199" s="41"/>
      <c r="C199" s="19"/>
      <c r="D199" s="19"/>
      <c r="E199" s="36"/>
    </row>
  </sheetData>
  <mergeCells count="54">
    <mergeCell ref="A16:B16"/>
    <mergeCell ref="A17:A22"/>
    <mergeCell ref="A23:B23"/>
    <mergeCell ref="A27:B27"/>
    <mergeCell ref="A5:B5"/>
    <mergeCell ref="A7:A8"/>
    <mergeCell ref="A9:B9"/>
    <mergeCell ref="A10:A11"/>
    <mergeCell ref="A13:A15"/>
    <mergeCell ref="A45:A46"/>
    <mergeCell ref="A28:A29"/>
    <mergeCell ref="A30:B30"/>
    <mergeCell ref="A32:B32"/>
    <mergeCell ref="A33:A38"/>
    <mergeCell ref="A39:B39"/>
    <mergeCell ref="A41:B41"/>
    <mergeCell ref="A43:B43"/>
    <mergeCell ref="A74:B74"/>
    <mergeCell ref="A76:A77"/>
    <mergeCell ref="A78:B78"/>
    <mergeCell ref="A79:A80"/>
    <mergeCell ref="A82:A83"/>
    <mergeCell ref="A84:B84"/>
    <mergeCell ref="A85:A88"/>
    <mergeCell ref="A89:B89"/>
    <mergeCell ref="A92:B92"/>
    <mergeCell ref="A93:A95"/>
    <mergeCell ref="A96:B96"/>
    <mergeCell ref="A97:A98"/>
    <mergeCell ref="A99:B99"/>
    <mergeCell ref="A100:A107"/>
    <mergeCell ref="A108:B108"/>
    <mergeCell ref="A109:A113"/>
    <mergeCell ref="A114:B114"/>
    <mergeCell ref="A118:B118"/>
    <mergeCell ref="A120:A126"/>
    <mergeCell ref="A146:B146"/>
    <mergeCell ref="A148:A149"/>
    <mergeCell ref="A150:B150"/>
    <mergeCell ref="A151:A152"/>
    <mergeCell ref="A154:A155"/>
    <mergeCell ref="A156:B156"/>
    <mergeCell ref="A157:A161"/>
    <mergeCell ref="A162:B162"/>
    <mergeCell ref="A165:B165"/>
    <mergeCell ref="A166:A167"/>
    <mergeCell ref="A169:B169"/>
    <mergeCell ref="A186:B186"/>
    <mergeCell ref="A192:A199"/>
    <mergeCell ref="A170:A171"/>
    <mergeCell ref="A172:B172"/>
    <mergeCell ref="A173:A179"/>
    <mergeCell ref="A180:B180"/>
    <mergeCell ref="A181:A185"/>
  </mergeCells>
  <pageMargins left="0.95" right="0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view="pageBreakPreview" zoomScaleNormal="100" zoomScaleSheetLayoutView="100" workbookViewId="0">
      <selection activeCell="C8" sqref="C8"/>
    </sheetView>
  </sheetViews>
  <sheetFormatPr defaultRowHeight="14.25" x14ac:dyDescent="0.2"/>
  <cols>
    <col min="1" max="1" width="9.140625" style="46"/>
    <col min="2" max="2" width="36" style="46" customWidth="1"/>
    <col min="3" max="3" width="14.5703125" style="46" customWidth="1"/>
    <col min="4" max="4" width="14" style="46" customWidth="1"/>
    <col min="5" max="5" width="14.28515625" style="46" customWidth="1"/>
    <col min="6" max="16384" width="9.140625" style="46"/>
  </cols>
  <sheetData>
    <row r="2" spans="1:5" x14ac:dyDescent="0.2">
      <c r="C2" s="46" t="s">
        <v>98</v>
      </c>
    </row>
    <row r="3" spans="1:5" x14ac:dyDescent="0.2">
      <c r="C3" s="46" t="s">
        <v>99</v>
      </c>
    </row>
    <row r="5" spans="1:5" x14ac:dyDescent="0.2">
      <c r="B5" s="46" t="s">
        <v>112</v>
      </c>
    </row>
    <row r="7" spans="1:5" ht="15" x14ac:dyDescent="0.2">
      <c r="A7" s="140" t="s">
        <v>95</v>
      </c>
      <c r="B7" s="140" t="s">
        <v>96</v>
      </c>
      <c r="C7" s="140" t="s">
        <v>97</v>
      </c>
      <c r="D7" s="140"/>
      <c r="E7" s="140"/>
    </row>
    <row r="8" spans="1:5" ht="45" x14ac:dyDescent="0.2">
      <c r="A8" s="140"/>
      <c r="B8" s="140"/>
      <c r="C8" s="58" t="s">
        <v>100</v>
      </c>
      <c r="D8" s="58" t="s">
        <v>101</v>
      </c>
      <c r="E8" s="58" t="s">
        <v>80</v>
      </c>
    </row>
    <row r="9" spans="1:5" x14ac:dyDescent="0.2">
      <c r="A9" s="67">
        <v>1</v>
      </c>
      <c r="B9" s="71" t="s">
        <v>113</v>
      </c>
      <c r="C9" s="68">
        <v>5000</v>
      </c>
      <c r="D9" s="67"/>
      <c r="E9" s="68">
        <v>5000</v>
      </c>
    </row>
    <row r="10" spans="1:5" x14ac:dyDescent="0.2">
      <c r="A10" s="67">
        <v>2</v>
      </c>
      <c r="B10" s="71" t="s">
        <v>114</v>
      </c>
      <c r="C10" s="68">
        <v>3000</v>
      </c>
      <c r="D10" s="67">
        <v>2052.1</v>
      </c>
      <c r="E10" s="68">
        <v>7999.1</v>
      </c>
    </row>
    <row r="11" spans="1:5" x14ac:dyDescent="0.2">
      <c r="A11" s="67">
        <v>3</v>
      </c>
      <c r="B11" s="71" t="s">
        <v>118</v>
      </c>
      <c r="C11" s="68">
        <v>2947</v>
      </c>
      <c r="D11" s="67"/>
      <c r="E11" s="68"/>
    </row>
    <row r="12" spans="1:5" x14ac:dyDescent="0.2">
      <c r="A12" s="67">
        <v>4</v>
      </c>
      <c r="B12" s="71" t="s">
        <v>115</v>
      </c>
      <c r="C12" s="68"/>
      <c r="D12" s="68">
        <v>4000</v>
      </c>
      <c r="E12" s="68">
        <v>4000</v>
      </c>
    </row>
    <row r="13" spans="1:5" x14ac:dyDescent="0.2">
      <c r="A13" s="67">
        <v>5</v>
      </c>
      <c r="B13" s="71" t="s">
        <v>116</v>
      </c>
      <c r="C13" s="68"/>
      <c r="D13" s="68">
        <v>3000</v>
      </c>
      <c r="E13" s="68">
        <v>3000</v>
      </c>
    </row>
    <row r="14" spans="1:5" x14ac:dyDescent="0.2">
      <c r="A14" s="67">
        <v>6</v>
      </c>
      <c r="B14" s="71" t="s">
        <v>117</v>
      </c>
      <c r="C14" s="68"/>
      <c r="D14" s="68">
        <v>5000</v>
      </c>
      <c r="E14" s="68">
        <v>5000</v>
      </c>
    </row>
    <row r="15" spans="1:5" ht="15" x14ac:dyDescent="0.25">
      <c r="A15" s="104"/>
      <c r="B15" s="104" t="s">
        <v>119</v>
      </c>
      <c r="C15" s="65">
        <f>SUM(C9:C14)</f>
        <v>10947</v>
      </c>
      <c r="D15" s="65">
        <f t="shared" ref="D15:E15" si="0">SUM(D9:D14)</f>
        <v>14052.1</v>
      </c>
      <c r="E15" s="66">
        <f t="shared" si="0"/>
        <v>24999.1</v>
      </c>
    </row>
    <row r="16" spans="1:5" ht="15" x14ac:dyDescent="0.25">
      <c r="A16" s="104"/>
      <c r="B16" s="105" t="s">
        <v>120</v>
      </c>
      <c r="C16" s="65">
        <f>C17+C18</f>
        <v>10947</v>
      </c>
      <c r="D16" s="65">
        <f t="shared" ref="D16:E16" si="1">D17+D18</f>
        <v>14052.1</v>
      </c>
      <c r="E16" s="65">
        <f t="shared" si="1"/>
        <v>24999.1</v>
      </c>
    </row>
    <row r="17" spans="1:5" x14ac:dyDescent="0.2">
      <c r="A17" s="71"/>
      <c r="B17" s="106" t="s">
        <v>121</v>
      </c>
      <c r="C17" s="68">
        <v>10947</v>
      </c>
      <c r="D17" s="68"/>
      <c r="E17" s="68">
        <v>10947</v>
      </c>
    </row>
    <row r="18" spans="1:5" x14ac:dyDescent="0.2">
      <c r="A18" s="71"/>
      <c r="B18" s="106" t="s">
        <v>122</v>
      </c>
      <c r="C18" s="67"/>
      <c r="D18" s="68">
        <v>14052.1</v>
      </c>
      <c r="E18" s="67">
        <v>14052.1</v>
      </c>
    </row>
  </sheetData>
  <mergeCells count="3">
    <mergeCell ref="A7:A8"/>
    <mergeCell ref="B7:B8"/>
    <mergeCell ref="C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33" zoomScaleNormal="100" zoomScaleSheetLayoutView="100" workbookViewId="0">
      <selection activeCell="B42" sqref="B42"/>
    </sheetView>
  </sheetViews>
  <sheetFormatPr defaultRowHeight="15" x14ac:dyDescent="0.25"/>
  <cols>
    <col min="1" max="1" width="52.7109375" customWidth="1"/>
    <col min="2" max="2" width="14.7109375" customWidth="1"/>
    <col min="3" max="3" width="14.42578125" style="1" customWidth="1"/>
    <col min="4" max="4" width="19.28515625" customWidth="1"/>
  </cols>
  <sheetData>
    <row r="1" spans="1:4" x14ac:dyDescent="0.25">
      <c r="A1" s="141" t="s">
        <v>209</v>
      </c>
      <c r="B1" s="141"/>
      <c r="C1" s="141"/>
      <c r="D1" s="141"/>
    </row>
    <row r="2" spans="1:4" x14ac:dyDescent="0.25">
      <c r="A2" s="141" t="s">
        <v>169</v>
      </c>
      <c r="B2" s="141"/>
      <c r="C2" s="141"/>
      <c r="D2" s="141"/>
    </row>
    <row r="3" spans="1:4" x14ac:dyDescent="0.25">
      <c r="A3" s="1"/>
      <c r="B3" s="1"/>
      <c r="D3" s="1"/>
    </row>
    <row r="4" spans="1:4" x14ac:dyDescent="0.25">
      <c r="A4" s="142" t="s">
        <v>215</v>
      </c>
      <c r="B4" s="142"/>
      <c r="C4" s="142"/>
      <c r="D4" s="142"/>
    </row>
    <row r="5" spans="1:4" x14ac:dyDescent="0.25">
      <c r="A5" s="121"/>
      <c r="B5" s="121"/>
      <c r="C5" s="123"/>
      <c r="D5" s="121"/>
    </row>
    <row r="6" spans="1:4" ht="45" x14ac:dyDescent="0.25">
      <c r="A6" s="118" t="s">
        <v>123</v>
      </c>
      <c r="B6" s="119" t="s">
        <v>124</v>
      </c>
      <c r="C6" s="119" t="s">
        <v>101</v>
      </c>
      <c r="D6" s="119" t="s">
        <v>194</v>
      </c>
    </row>
    <row r="7" spans="1:4" x14ac:dyDescent="0.25">
      <c r="A7" s="158" t="s">
        <v>210</v>
      </c>
      <c r="B7" s="55">
        <f>+B8</f>
        <v>225233.1</v>
      </c>
      <c r="C7" s="55"/>
      <c r="D7" s="55">
        <f>+D8</f>
        <v>230933.1</v>
      </c>
    </row>
    <row r="8" spans="1:4" x14ac:dyDescent="0.25">
      <c r="A8" s="54" t="s">
        <v>127</v>
      </c>
      <c r="B8" s="55">
        <f>+B9</f>
        <v>225233.1</v>
      </c>
      <c r="C8" s="55"/>
      <c r="D8" s="55">
        <f>+D9</f>
        <v>230933.1</v>
      </c>
    </row>
    <row r="9" spans="1:4" x14ac:dyDescent="0.25">
      <c r="A9" s="54" t="s">
        <v>128</v>
      </c>
      <c r="B9" s="55">
        <f>+B10+B45</f>
        <v>225233.1</v>
      </c>
      <c r="C9" s="55"/>
      <c r="D9" s="55">
        <f>+D10+D45</f>
        <v>230933.1</v>
      </c>
    </row>
    <row r="10" spans="1:4" x14ac:dyDescent="0.25">
      <c r="A10" s="54" t="s">
        <v>129</v>
      </c>
      <c r="B10" s="55">
        <f>+B11+B16+B22+B26+B32+B36+B38+B40+B42</f>
        <v>222021.4</v>
      </c>
      <c r="C10" s="55">
        <v>-700</v>
      </c>
      <c r="D10" s="55">
        <f>+D11+D16+D22+D26+D32+D36+D38+D40+D42</f>
        <v>222021.4</v>
      </c>
    </row>
    <row r="11" spans="1:4" x14ac:dyDescent="0.25">
      <c r="A11" s="54" t="s">
        <v>130</v>
      </c>
      <c r="B11" s="55">
        <f>+B12+B13+B14+B15</f>
        <v>150908.6</v>
      </c>
      <c r="C11" s="55"/>
      <c r="D11" s="55">
        <f>+D12+D13+D14+D15</f>
        <v>150908.6</v>
      </c>
    </row>
    <row r="12" spans="1:4" x14ac:dyDescent="0.25">
      <c r="A12" s="54" t="s">
        <v>131</v>
      </c>
      <c r="B12" s="55">
        <v>123042.8</v>
      </c>
      <c r="C12" s="55"/>
      <c r="D12" s="55">
        <v>123042.8</v>
      </c>
    </row>
    <row r="13" spans="1:4" x14ac:dyDescent="0.25">
      <c r="A13" s="54" t="s">
        <v>196</v>
      </c>
      <c r="B13" s="55">
        <v>10216.200000000001</v>
      </c>
      <c r="C13" s="55"/>
      <c r="D13" s="55">
        <v>10216.200000000001</v>
      </c>
    </row>
    <row r="14" spans="1:4" x14ac:dyDescent="0.25">
      <c r="A14" s="54" t="s">
        <v>197</v>
      </c>
      <c r="B14" s="55">
        <v>11001.6</v>
      </c>
      <c r="C14" s="55"/>
      <c r="D14" s="55">
        <v>11001.6</v>
      </c>
    </row>
    <row r="15" spans="1:4" x14ac:dyDescent="0.25">
      <c r="A15" s="54" t="s">
        <v>132</v>
      </c>
      <c r="B15" s="55">
        <v>6648</v>
      </c>
      <c r="C15" s="55"/>
      <c r="D15" s="55">
        <v>6648</v>
      </c>
    </row>
    <row r="16" spans="1:4" x14ac:dyDescent="0.25">
      <c r="A16" s="54" t="s">
        <v>133</v>
      </c>
      <c r="B16" s="55">
        <f>+B17+B18+B19+B20+B21</f>
        <v>16599.899999999998</v>
      </c>
      <c r="C16" s="55"/>
      <c r="D16" s="55">
        <f>+D17+D18+D19+D20+D21</f>
        <v>16599.899999999998</v>
      </c>
    </row>
    <row r="17" spans="1:4" x14ac:dyDescent="0.25">
      <c r="A17" s="54" t="s">
        <v>134</v>
      </c>
      <c r="B17" s="55">
        <v>10563.6</v>
      </c>
      <c r="C17" s="55"/>
      <c r="D17" s="55">
        <v>10563.6</v>
      </c>
    </row>
    <row r="18" spans="1:4" x14ac:dyDescent="0.25">
      <c r="A18" s="54" t="s">
        <v>135</v>
      </c>
      <c r="B18" s="55">
        <v>1207.3</v>
      </c>
      <c r="C18" s="55"/>
      <c r="D18" s="55">
        <v>1207.3</v>
      </c>
    </row>
    <row r="19" spans="1:4" x14ac:dyDescent="0.25">
      <c r="A19" s="54" t="s">
        <v>136</v>
      </c>
      <c r="B19" s="55">
        <v>1509.1</v>
      </c>
      <c r="C19" s="55"/>
      <c r="D19" s="55">
        <v>1509.1</v>
      </c>
    </row>
    <row r="20" spans="1:4" x14ac:dyDescent="0.25">
      <c r="A20" s="54" t="s">
        <v>137</v>
      </c>
      <c r="B20" s="55">
        <v>301.8</v>
      </c>
      <c r="C20" s="55"/>
      <c r="D20" s="55">
        <v>301.8</v>
      </c>
    </row>
    <row r="21" spans="1:4" x14ac:dyDescent="0.25">
      <c r="A21" s="54" t="s">
        <v>138</v>
      </c>
      <c r="B21" s="55">
        <v>3018.1</v>
      </c>
      <c r="C21" s="55"/>
      <c r="D21" s="55">
        <v>3018.1</v>
      </c>
    </row>
    <row r="22" spans="1:4" x14ac:dyDescent="0.25">
      <c r="A22" s="54" t="s">
        <v>139</v>
      </c>
      <c r="B22" s="55">
        <f>+B23+B24+B25</f>
        <v>7500</v>
      </c>
      <c r="C22" s="55">
        <v>-700</v>
      </c>
      <c r="D22" s="55">
        <f>+D23+D24+D25</f>
        <v>6800</v>
      </c>
    </row>
    <row r="23" spans="1:4" x14ac:dyDescent="0.25">
      <c r="A23" s="54" t="s">
        <v>140</v>
      </c>
      <c r="B23" s="55">
        <v>2000</v>
      </c>
      <c r="C23" s="55">
        <v>-500</v>
      </c>
      <c r="D23" s="55">
        <f>B23+C23</f>
        <v>1500</v>
      </c>
    </row>
    <row r="24" spans="1:4" x14ac:dyDescent="0.25">
      <c r="A24" s="54" t="s">
        <v>141</v>
      </c>
      <c r="B24" s="55">
        <v>5000</v>
      </c>
      <c r="C24" s="55"/>
      <c r="D24" s="55">
        <f t="shared" ref="D24:D31" si="0">B24+C24</f>
        <v>5000</v>
      </c>
    </row>
    <row r="25" spans="1:4" x14ac:dyDescent="0.25">
      <c r="A25" s="54" t="s">
        <v>142</v>
      </c>
      <c r="B25" s="55">
        <v>500</v>
      </c>
      <c r="C25" s="55">
        <v>-200</v>
      </c>
      <c r="D25" s="55">
        <f t="shared" si="0"/>
        <v>300</v>
      </c>
    </row>
    <row r="26" spans="1:4" x14ac:dyDescent="0.25">
      <c r="A26" s="54" t="s">
        <v>143</v>
      </c>
      <c r="B26" s="55">
        <f>+B27+B28+B29+B30+B31</f>
        <v>3414.0000000000005</v>
      </c>
      <c r="C26" s="55">
        <v>700</v>
      </c>
      <c r="D26" s="55">
        <f t="shared" si="0"/>
        <v>4114</v>
      </c>
    </row>
    <row r="27" spans="1:4" x14ac:dyDescent="0.25">
      <c r="A27" s="54" t="s">
        <v>144</v>
      </c>
      <c r="B27" s="55">
        <v>234.4</v>
      </c>
      <c r="C27" s="55"/>
      <c r="D27" s="55">
        <f t="shared" si="0"/>
        <v>234.4</v>
      </c>
    </row>
    <row r="28" spans="1:4" x14ac:dyDescent="0.25">
      <c r="A28" s="54" t="s">
        <v>145</v>
      </c>
      <c r="B28" s="55">
        <v>1500</v>
      </c>
      <c r="C28" s="55">
        <v>500</v>
      </c>
      <c r="D28" s="55">
        <f t="shared" si="0"/>
        <v>2000</v>
      </c>
    </row>
    <row r="29" spans="1:4" x14ac:dyDescent="0.25">
      <c r="A29" s="54" t="s">
        <v>146</v>
      </c>
      <c r="B29" s="55">
        <v>234.4</v>
      </c>
      <c r="C29" s="55"/>
      <c r="D29" s="55">
        <f t="shared" si="0"/>
        <v>234.4</v>
      </c>
    </row>
    <row r="30" spans="1:4" x14ac:dyDescent="0.25">
      <c r="A30" s="54" t="s">
        <v>147</v>
      </c>
      <c r="B30" s="55">
        <v>195.3</v>
      </c>
      <c r="C30" s="55"/>
      <c r="D30" s="55">
        <f t="shared" si="0"/>
        <v>195.3</v>
      </c>
    </row>
    <row r="31" spans="1:4" x14ac:dyDescent="0.25">
      <c r="A31" s="54" t="s">
        <v>148</v>
      </c>
      <c r="B31" s="55">
        <v>1249.9000000000001</v>
      </c>
      <c r="C31" s="55">
        <v>200</v>
      </c>
      <c r="D31" s="55">
        <f t="shared" si="0"/>
        <v>1449.9</v>
      </c>
    </row>
    <row r="32" spans="1:4" x14ac:dyDescent="0.25">
      <c r="A32" s="54" t="s">
        <v>149</v>
      </c>
      <c r="B32" s="55">
        <f>+B33+B34+B35</f>
        <v>40764.6</v>
      </c>
      <c r="C32" s="55"/>
      <c r="D32" s="55">
        <f>+D33+D34+D35</f>
        <v>40764.6</v>
      </c>
    </row>
    <row r="33" spans="1:4" x14ac:dyDescent="0.25">
      <c r="A33" s="54" t="s">
        <v>199</v>
      </c>
      <c r="B33" s="55">
        <v>78.099999999999994</v>
      </c>
      <c r="C33" s="55"/>
      <c r="D33" s="55">
        <v>78.099999999999994</v>
      </c>
    </row>
    <row r="34" spans="1:4" x14ac:dyDescent="0.25">
      <c r="A34" s="54" t="s">
        <v>200</v>
      </c>
      <c r="B34" s="55">
        <v>39905.300000000003</v>
      </c>
      <c r="C34" s="55"/>
      <c r="D34" s="55">
        <v>39905.300000000003</v>
      </c>
    </row>
    <row r="35" spans="1:4" x14ac:dyDescent="0.25">
      <c r="A35" s="54" t="s">
        <v>150</v>
      </c>
      <c r="B35" s="55">
        <v>781.2</v>
      </c>
      <c r="C35" s="55"/>
      <c r="D35" s="55">
        <v>781.2</v>
      </c>
    </row>
    <row r="36" spans="1:4" x14ac:dyDescent="0.25">
      <c r="A36" s="54" t="s">
        <v>151</v>
      </c>
      <c r="B36" s="55">
        <f>+B37</f>
        <v>937.4</v>
      </c>
      <c r="C36" s="55"/>
      <c r="D36" s="55">
        <f>+D37</f>
        <v>937.4</v>
      </c>
    </row>
    <row r="37" spans="1:4" x14ac:dyDescent="0.25">
      <c r="A37" s="54" t="s">
        <v>153</v>
      </c>
      <c r="B37" s="55">
        <v>937.4</v>
      </c>
      <c r="C37" s="55"/>
      <c r="D37" s="55">
        <v>937.4</v>
      </c>
    </row>
    <row r="38" spans="1:4" x14ac:dyDescent="0.25">
      <c r="A38" s="54" t="s">
        <v>154</v>
      </c>
      <c r="B38" s="55">
        <f>+B39</f>
        <v>195.3</v>
      </c>
      <c r="C38" s="55"/>
      <c r="D38" s="55">
        <f>+D39</f>
        <v>195.3</v>
      </c>
    </row>
    <row r="39" spans="1:4" x14ac:dyDescent="0.25">
      <c r="A39" s="54" t="s">
        <v>155</v>
      </c>
      <c r="B39" s="55">
        <v>195.3</v>
      </c>
      <c r="C39" s="55"/>
      <c r="D39" s="55">
        <v>195.3</v>
      </c>
    </row>
    <row r="40" spans="1:4" x14ac:dyDescent="0.25">
      <c r="A40" s="54" t="s">
        <v>156</v>
      </c>
      <c r="B40" s="55">
        <f>+B41</f>
        <v>312.5</v>
      </c>
      <c r="C40" s="55"/>
      <c r="D40" s="55">
        <f>+D41</f>
        <v>312.5</v>
      </c>
    </row>
    <row r="41" spans="1:4" x14ac:dyDescent="0.25">
      <c r="A41" s="54" t="s">
        <v>157</v>
      </c>
      <c r="B41" s="55">
        <v>312.5</v>
      </c>
      <c r="C41" s="55"/>
      <c r="D41" s="55">
        <v>312.5</v>
      </c>
    </row>
    <row r="42" spans="1:4" x14ac:dyDescent="0.25">
      <c r="A42" s="54" t="s">
        <v>159</v>
      </c>
      <c r="B42" s="55">
        <f>+B43+B44</f>
        <v>1389.1</v>
      </c>
      <c r="C42" s="55"/>
      <c r="D42" s="55">
        <f>+D43+D44</f>
        <v>1389.1</v>
      </c>
    </row>
    <row r="43" spans="1:4" x14ac:dyDescent="0.25">
      <c r="A43" s="54" t="s">
        <v>211</v>
      </c>
      <c r="B43" s="55">
        <v>585.9</v>
      </c>
      <c r="C43" s="55"/>
      <c r="D43" s="55">
        <v>585.9</v>
      </c>
    </row>
    <row r="44" spans="1:4" x14ac:dyDescent="0.25">
      <c r="A44" s="54" t="s">
        <v>204</v>
      </c>
      <c r="B44" s="55">
        <v>803.2</v>
      </c>
      <c r="C44" s="55"/>
      <c r="D44" s="55">
        <v>803.2</v>
      </c>
    </row>
    <row r="45" spans="1:4" x14ac:dyDescent="0.25">
      <c r="A45" s="54" t="s">
        <v>161</v>
      </c>
      <c r="B45" s="55">
        <f>+B46</f>
        <v>3211.7</v>
      </c>
      <c r="C45" s="55">
        <v>5700</v>
      </c>
      <c r="D45" s="55">
        <f>+D46</f>
        <v>8911.7000000000007</v>
      </c>
    </row>
    <row r="46" spans="1:4" x14ac:dyDescent="0.25">
      <c r="A46" s="54" t="s">
        <v>162</v>
      </c>
      <c r="B46" s="55">
        <f>+B47</f>
        <v>3211.7</v>
      </c>
      <c r="C46" s="55">
        <v>5700</v>
      </c>
      <c r="D46" s="55">
        <f>+D47+D48</f>
        <v>8911.7000000000007</v>
      </c>
    </row>
    <row r="47" spans="1:4" x14ac:dyDescent="0.25">
      <c r="A47" s="122" t="s">
        <v>212</v>
      </c>
      <c r="B47" s="55">
        <v>3211.7</v>
      </c>
      <c r="C47" s="55"/>
      <c r="D47" s="55">
        <v>3211.7</v>
      </c>
    </row>
    <row r="48" spans="1:4" x14ac:dyDescent="0.25">
      <c r="A48" s="54" t="s">
        <v>163</v>
      </c>
      <c r="B48" s="55"/>
      <c r="C48" s="55">
        <v>5700</v>
      </c>
      <c r="D48" s="55">
        <v>5700</v>
      </c>
    </row>
    <row r="49" spans="1:4" x14ac:dyDescent="0.25">
      <c r="A49" s="54" t="s">
        <v>164</v>
      </c>
      <c r="B49" s="55">
        <f>+B50</f>
        <v>225233.1</v>
      </c>
      <c r="C49" s="55">
        <v>5700</v>
      </c>
      <c r="D49" s="55">
        <f>+D50</f>
        <v>230933.1</v>
      </c>
    </row>
    <row r="50" spans="1:4" x14ac:dyDescent="0.25">
      <c r="A50" s="54" t="s">
        <v>165</v>
      </c>
      <c r="B50" s="55">
        <f>+B51</f>
        <v>225233.1</v>
      </c>
      <c r="C50" s="55">
        <v>5700</v>
      </c>
      <c r="D50" s="55">
        <f>+D51</f>
        <v>230933.1</v>
      </c>
    </row>
    <row r="51" spans="1:4" x14ac:dyDescent="0.25">
      <c r="A51" s="54" t="s">
        <v>166</v>
      </c>
      <c r="B51" s="55">
        <f>+B8</f>
        <v>225233.1</v>
      </c>
      <c r="C51" s="55">
        <v>5700</v>
      </c>
      <c r="D51" s="55">
        <f>+D8</f>
        <v>230933.1</v>
      </c>
    </row>
  </sheetData>
  <mergeCells count="3">
    <mergeCell ref="A1:D1"/>
    <mergeCell ref="A2:D2"/>
    <mergeCell ref="A4:D4"/>
  </mergeCells>
  <pageMargins left="0.7" right="0" top="0.75" bottom="0.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52" customWidth="1"/>
    <col min="2" max="2" width="14.5703125" customWidth="1"/>
    <col min="3" max="3" width="12.140625" style="1" customWidth="1"/>
    <col min="4" max="4" width="21.140625" customWidth="1"/>
  </cols>
  <sheetData>
    <row r="1" spans="1:4" x14ac:dyDescent="0.25">
      <c r="A1" s="141" t="s">
        <v>192</v>
      </c>
      <c r="B1" s="141"/>
      <c r="C1" s="141"/>
      <c r="D1" s="141"/>
    </row>
    <row r="2" spans="1:4" x14ac:dyDescent="0.25">
      <c r="A2" s="141" t="s">
        <v>169</v>
      </c>
      <c r="B2" s="141"/>
      <c r="C2" s="141"/>
      <c r="D2" s="141"/>
    </row>
    <row r="3" spans="1:4" x14ac:dyDescent="0.25">
      <c r="A3" s="143" t="s">
        <v>193</v>
      </c>
      <c r="B3" s="143"/>
      <c r="C3" s="143"/>
      <c r="D3" s="143"/>
    </row>
    <row r="4" spans="1:4" x14ac:dyDescent="0.25">
      <c r="A4" s="142"/>
      <c r="B4" s="142"/>
      <c r="C4" s="142"/>
      <c r="D4" s="142"/>
    </row>
    <row r="5" spans="1:4" ht="28.5" x14ac:dyDescent="0.25">
      <c r="A5" s="52" t="s">
        <v>123</v>
      </c>
      <c r="B5" s="53" t="s">
        <v>124</v>
      </c>
      <c r="C5" s="53" t="s">
        <v>101</v>
      </c>
      <c r="D5" s="53" t="s">
        <v>194</v>
      </c>
    </row>
    <row r="6" spans="1:4" x14ac:dyDescent="0.25">
      <c r="A6" s="54" t="s">
        <v>195</v>
      </c>
      <c r="B6" s="55">
        <f>+B7</f>
        <v>785262.5</v>
      </c>
      <c r="C6" s="55"/>
      <c r="D6" s="55">
        <f>+D7</f>
        <v>820132.2</v>
      </c>
    </row>
    <row r="7" spans="1:4" x14ac:dyDescent="0.25">
      <c r="A7" s="54" t="s">
        <v>127</v>
      </c>
      <c r="B7" s="55">
        <f>+B8</f>
        <v>785262.5</v>
      </c>
      <c r="C7" s="55"/>
      <c r="D7" s="55">
        <f>+D8</f>
        <v>820132.2</v>
      </c>
    </row>
    <row r="8" spans="1:4" x14ac:dyDescent="0.25">
      <c r="A8" s="54" t="s">
        <v>128</v>
      </c>
      <c r="B8" s="55">
        <f>+B9+B46</f>
        <v>785262.5</v>
      </c>
      <c r="C8" s="55"/>
      <c r="D8" s="55">
        <f>+D9+D46</f>
        <v>820132.2</v>
      </c>
    </row>
    <row r="9" spans="1:4" x14ac:dyDescent="0.25">
      <c r="A9" s="54" t="s">
        <v>129</v>
      </c>
      <c r="B9" s="55">
        <f>+B10+B15+B21+B25+B32+B36+B38+B40+B43</f>
        <v>690474.7</v>
      </c>
      <c r="C9" s="55"/>
      <c r="D9" s="55">
        <f>+D10+D15+D21+D25+D32+D36+D38+D40+D43</f>
        <v>704644.39999999991</v>
      </c>
    </row>
    <row r="10" spans="1:4" x14ac:dyDescent="0.25">
      <c r="A10" s="54" t="s">
        <v>130</v>
      </c>
      <c r="B10" s="55">
        <f>+B11+B12+B13+B14</f>
        <v>509479</v>
      </c>
      <c r="C10" s="55"/>
      <c r="D10" s="55">
        <f>+D11+D12+D13+D14</f>
        <v>511279</v>
      </c>
    </row>
    <row r="11" spans="1:4" x14ac:dyDescent="0.25">
      <c r="A11" s="54" t="s">
        <v>131</v>
      </c>
      <c r="B11" s="55">
        <v>439704</v>
      </c>
      <c r="C11" s="159">
        <v>1800</v>
      </c>
      <c r="D11" s="55">
        <v>441504</v>
      </c>
    </row>
    <row r="12" spans="1:4" x14ac:dyDescent="0.25">
      <c r="A12" s="54" t="s">
        <v>196</v>
      </c>
      <c r="B12" s="55"/>
      <c r="C12" s="55"/>
      <c r="D12" s="55"/>
    </row>
    <row r="13" spans="1:4" x14ac:dyDescent="0.25">
      <c r="A13" s="54" t="s">
        <v>197</v>
      </c>
      <c r="B13" s="55">
        <v>33775</v>
      </c>
      <c r="C13" s="55"/>
      <c r="D13" s="55">
        <v>33775</v>
      </c>
    </row>
    <row r="14" spans="1:4" x14ac:dyDescent="0.25">
      <c r="A14" s="54" t="s">
        <v>132</v>
      </c>
      <c r="B14" s="55">
        <v>36000</v>
      </c>
      <c r="C14" s="55"/>
      <c r="D14" s="55">
        <v>36000</v>
      </c>
    </row>
    <row r="15" spans="1:4" x14ac:dyDescent="0.25">
      <c r="A15" s="54" t="s">
        <v>133</v>
      </c>
      <c r="B15" s="55">
        <f>+B16+B17+B18+B19+B20</f>
        <v>56042.700000000004</v>
      </c>
      <c r="C15" s="159">
        <f>+C16+C17+C18+C19+C20</f>
        <v>197.99999999999966</v>
      </c>
      <c r="D15" s="55">
        <f>+D16+D17+D18+D19+D20</f>
        <v>56240.7</v>
      </c>
    </row>
    <row r="16" spans="1:4" x14ac:dyDescent="0.25">
      <c r="A16" s="54" t="s">
        <v>134</v>
      </c>
      <c r="B16" s="55">
        <v>35663.5</v>
      </c>
      <c r="C16" s="55">
        <v>126</v>
      </c>
      <c r="D16" s="55">
        <v>35789.5</v>
      </c>
    </row>
    <row r="17" spans="1:4" x14ac:dyDescent="0.25">
      <c r="A17" s="54" t="s">
        <v>135</v>
      </c>
      <c r="B17" s="55">
        <v>4075.8</v>
      </c>
      <c r="C17" s="55">
        <f>D17-B17</f>
        <v>14.399999999999636</v>
      </c>
      <c r="D17" s="55">
        <v>4090.2</v>
      </c>
    </row>
    <row r="18" spans="1:4" x14ac:dyDescent="0.25">
      <c r="A18" s="54" t="s">
        <v>136</v>
      </c>
      <c r="B18" s="55">
        <v>5094.8</v>
      </c>
      <c r="C18" s="55">
        <f t="shared" ref="C18:C20" si="0">D18-B18</f>
        <v>18</v>
      </c>
      <c r="D18" s="55">
        <v>5112.8</v>
      </c>
    </row>
    <row r="19" spans="1:4" x14ac:dyDescent="0.25">
      <c r="A19" s="54" t="s">
        <v>137</v>
      </c>
      <c r="B19" s="55">
        <v>1019</v>
      </c>
      <c r="C19" s="55">
        <f t="shared" si="0"/>
        <v>3.6000000000000227</v>
      </c>
      <c r="D19" s="55">
        <v>1022.6</v>
      </c>
    </row>
    <row r="20" spans="1:4" x14ac:dyDescent="0.25">
      <c r="A20" s="54" t="s">
        <v>138</v>
      </c>
      <c r="B20" s="55">
        <v>10189.6</v>
      </c>
      <c r="C20" s="55">
        <f t="shared" si="0"/>
        <v>36</v>
      </c>
      <c r="D20" s="55">
        <v>10225.6</v>
      </c>
    </row>
    <row r="21" spans="1:4" x14ac:dyDescent="0.25">
      <c r="A21" s="54" t="s">
        <v>139</v>
      </c>
      <c r="B21" s="55">
        <f>+B22+B23+B24</f>
        <v>48200</v>
      </c>
      <c r="C21" s="55">
        <v>-3000</v>
      </c>
      <c r="D21" s="55">
        <f>+D22+D23+D24</f>
        <v>45200</v>
      </c>
    </row>
    <row r="22" spans="1:4" x14ac:dyDescent="0.25">
      <c r="A22" s="54" t="s">
        <v>140</v>
      </c>
      <c r="B22" s="55">
        <v>7000</v>
      </c>
      <c r="C22" s="55"/>
      <c r="D22" s="55">
        <v>7000</v>
      </c>
    </row>
    <row r="23" spans="1:4" x14ac:dyDescent="0.25">
      <c r="A23" s="54" t="s">
        <v>141</v>
      </c>
      <c r="B23" s="55">
        <v>40000</v>
      </c>
      <c r="C23" s="55">
        <v>-3000</v>
      </c>
      <c r="D23" s="120">
        <v>37000</v>
      </c>
    </row>
    <row r="24" spans="1:4" x14ac:dyDescent="0.25">
      <c r="A24" s="54" t="s">
        <v>142</v>
      </c>
      <c r="B24" s="55">
        <v>1200</v>
      </c>
      <c r="C24" s="55"/>
      <c r="D24" s="55">
        <v>1200</v>
      </c>
    </row>
    <row r="25" spans="1:4" x14ac:dyDescent="0.25">
      <c r="A25" s="54" t="s">
        <v>143</v>
      </c>
      <c r="B25" s="55">
        <f>+B26+B27+B28+B29+B30+B31</f>
        <v>8050.4</v>
      </c>
      <c r="C25" s="55">
        <v>7560</v>
      </c>
      <c r="D25" s="55">
        <f>+D26+D27+D28+D29+D30+D31</f>
        <v>15610.4</v>
      </c>
    </row>
    <row r="26" spans="1:4" x14ac:dyDescent="0.25">
      <c r="A26" s="54" t="s">
        <v>144</v>
      </c>
      <c r="B26" s="55">
        <v>466.9</v>
      </c>
      <c r="C26" s="55"/>
      <c r="D26" s="55">
        <v>466.9</v>
      </c>
    </row>
    <row r="27" spans="1:4" x14ac:dyDescent="0.25">
      <c r="A27" s="54" t="s">
        <v>145</v>
      </c>
      <c r="B27" s="55">
        <v>5500</v>
      </c>
      <c r="C27" s="55"/>
      <c r="D27" s="55">
        <v>5500</v>
      </c>
    </row>
    <row r="28" spans="1:4" x14ac:dyDescent="0.25">
      <c r="A28" s="54" t="s">
        <v>146</v>
      </c>
      <c r="B28" s="55">
        <v>466.9</v>
      </c>
      <c r="C28" s="55">
        <v>1000</v>
      </c>
      <c r="D28" s="120">
        <v>1466.9</v>
      </c>
    </row>
    <row r="29" spans="1:4" x14ac:dyDescent="0.25">
      <c r="A29" s="54" t="s">
        <v>147</v>
      </c>
      <c r="B29" s="55">
        <v>389.1</v>
      </c>
      <c r="C29" s="55"/>
      <c r="D29" s="55">
        <v>389.1</v>
      </c>
    </row>
    <row r="30" spans="1:4" x14ac:dyDescent="0.25">
      <c r="A30" s="54" t="s">
        <v>198</v>
      </c>
      <c r="B30" s="55">
        <v>326.8</v>
      </c>
      <c r="C30" s="55"/>
      <c r="D30" s="55">
        <v>326.8</v>
      </c>
    </row>
    <row r="31" spans="1:4" x14ac:dyDescent="0.25">
      <c r="A31" s="54" t="s">
        <v>148</v>
      </c>
      <c r="B31" s="55">
        <v>900.7</v>
      </c>
      <c r="C31" s="55">
        <v>6560</v>
      </c>
      <c r="D31" s="120">
        <v>7460.7</v>
      </c>
    </row>
    <row r="32" spans="1:4" x14ac:dyDescent="0.25">
      <c r="A32" s="54" t="s">
        <v>149</v>
      </c>
      <c r="B32" s="55">
        <f>+B33+B34+B35</f>
        <v>58717.9</v>
      </c>
      <c r="C32" s="159">
        <v>6611.7</v>
      </c>
      <c r="D32" s="55">
        <f>+D33+D34+D35</f>
        <v>65329.599999999999</v>
      </c>
    </row>
    <row r="33" spans="1:4" x14ac:dyDescent="0.25">
      <c r="A33" s="54" t="s">
        <v>199</v>
      </c>
      <c r="B33" s="55">
        <v>318.5</v>
      </c>
      <c r="C33" s="55"/>
      <c r="D33" s="55">
        <v>318.5</v>
      </c>
    </row>
    <row r="34" spans="1:4" x14ac:dyDescent="0.25">
      <c r="A34" s="54" t="s">
        <v>200</v>
      </c>
      <c r="B34" s="55">
        <v>56805</v>
      </c>
      <c r="C34" s="55">
        <v>6611.7</v>
      </c>
      <c r="D34" s="55">
        <v>63416.7</v>
      </c>
    </row>
    <row r="35" spans="1:4" x14ac:dyDescent="0.25">
      <c r="A35" s="54" t="s">
        <v>150</v>
      </c>
      <c r="B35" s="55">
        <v>1594.4</v>
      </c>
      <c r="C35" s="55"/>
      <c r="D35" s="55">
        <v>1594.4</v>
      </c>
    </row>
    <row r="36" spans="1:4" x14ac:dyDescent="0.25">
      <c r="A36" s="54" t="s">
        <v>151</v>
      </c>
      <c r="B36" s="55">
        <f>+B37</f>
        <v>1124.7</v>
      </c>
      <c r="C36" s="55"/>
      <c r="D36" s="55">
        <f>+D37</f>
        <v>1124.7</v>
      </c>
    </row>
    <row r="37" spans="1:4" x14ac:dyDescent="0.25">
      <c r="A37" s="54" t="s">
        <v>153</v>
      </c>
      <c r="B37" s="55">
        <v>1124.7</v>
      </c>
      <c r="C37" s="55"/>
      <c r="D37" s="55">
        <v>1124.7</v>
      </c>
    </row>
    <row r="38" spans="1:4" x14ac:dyDescent="0.25">
      <c r="A38" s="54" t="s">
        <v>154</v>
      </c>
      <c r="B38" s="55">
        <f>+B39</f>
        <v>700.4</v>
      </c>
      <c r="C38" s="55"/>
      <c r="D38" s="55">
        <f>+D39</f>
        <v>700.4</v>
      </c>
    </row>
    <row r="39" spans="1:4" x14ac:dyDescent="0.25">
      <c r="A39" s="54" t="s">
        <v>155</v>
      </c>
      <c r="B39" s="55">
        <v>700.4</v>
      </c>
      <c r="C39" s="55"/>
      <c r="D39" s="55">
        <v>700.4</v>
      </c>
    </row>
    <row r="40" spans="1:4" x14ac:dyDescent="0.25">
      <c r="A40" s="54" t="s">
        <v>201</v>
      </c>
      <c r="B40" s="55">
        <f>+B41+B42</f>
        <v>1311.6</v>
      </c>
      <c r="C40" s="55"/>
      <c r="D40" s="55">
        <f>+D41+D42</f>
        <v>1311.6</v>
      </c>
    </row>
    <row r="41" spans="1:4" x14ac:dyDescent="0.25">
      <c r="A41" s="54" t="s">
        <v>202</v>
      </c>
      <c r="B41" s="55">
        <v>300</v>
      </c>
      <c r="C41" s="55"/>
      <c r="D41" s="55">
        <v>300</v>
      </c>
    </row>
    <row r="42" spans="1:4" x14ac:dyDescent="0.25">
      <c r="A42" s="54" t="s">
        <v>157</v>
      </c>
      <c r="B42" s="55">
        <v>1011.6</v>
      </c>
      <c r="C42" s="55"/>
      <c r="D42" s="55">
        <v>1011.6</v>
      </c>
    </row>
    <row r="43" spans="1:4" x14ac:dyDescent="0.25">
      <c r="A43" s="54" t="s">
        <v>159</v>
      </c>
      <c r="B43" s="55">
        <f>+B44+B45</f>
        <v>6848</v>
      </c>
      <c r="C43" s="55">
        <v>1000</v>
      </c>
      <c r="D43" s="55">
        <f>+D44+D45</f>
        <v>7848</v>
      </c>
    </row>
    <row r="44" spans="1:4" x14ac:dyDescent="0.25">
      <c r="A44" s="54" t="s">
        <v>203</v>
      </c>
      <c r="B44" s="55">
        <v>622.5</v>
      </c>
      <c r="C44" s="55"/>
      <c r="D44" s="55">
        <v>622.5</v>
      </c>
    </row>
    <row r="45" spans="1:4" x14ac:dyDescent="0.25">
      <c r="A45" s="54" t="s">
        <v>204</v>
      </c>
      <c r="B45" s="55">
        <v>6225.5</v>
      </c>
      <c r="C45" s="55">
        <v>1000</v>
      </c>
      <c r="D45" s="55">
        <v>7225.5</v>
      </c>
    </row>
    <row r="46" spans="1:4" x14ac:dyDescent="0.25">
      <c r="A46" s="54" t="s">
        <v>161</v>
      </c>
      <c r="B46" s="55">
        <f>+B47</f>
        <v>94787.799999999988</v>
      </c>
      <c r="C46" s="55"/>
      <c r="D46" s="55">
        <f>+D47</f>
        <v>115487.79999999999</v>
      </c>
    </row>
    <row r="47" spans="1:4" x14ac:dyDescent="0.25">
      <c r="A47" s="54" t="s">
        <v>162</v>
      </c>
      <c r="B47" s="55">
        <f>+B48+B49+B50</f>
        <v>94787.799999999988</v>
      </c>
      <c r="C47" s="55">
        <v>20700</v>
      </c>
      <c r="D47" s="55">
        <f>+D48+D49+D50+D51</f>
        <v>115487.79999999999</v>
      </c>
    </row>
    <row r="48" spans="1:4" x14ac:dyDescent="0.25">
      <c r="A48" s="54" t="s">
        <v>205</v>
      </c>
      <c r="B48" s="55">
        <v>25963.7</v>
      </c>
      <c r="C48" s="55"/>
      <c r="D48" s="55">
        <v>25963.7</v>
      </c>
    </row>
    <row r="49" spans="1:4" x14ac:dyDescent="0.25">
      <c r="A49" s="54" t="s">
        <v>206</v>
      </c>
      <c r="B49" s="55">
        <v>55943.7</v>
      </c>
      <c r="C49" s="55"/>
      <c r="D49" s="55">
        <v>55943.7</v>
      </c>
    </row>
    <row r="50" spans="1:4" x14ac:dyDescent="0.25">
      <c r="A50" s="54" t="s">
        <v>207</v>
      </c>
      <c r="B50" s="55">
        <v>12880.4</v>
      </c>
      <c r="C50" s="55"/>
      <c r="D50" s="55">
        <v>12880.4</v>
      </c>
    </row>
    <row r="51" spans="1:4" x14ac:dyDescent="0.25">
      <c r="A51" s="54" t="s">
        <v>208</v>
      </c>
      <c r="B51" s="55"/>
      <c r="C51" s="55">
        <v>20700</v>
      </c>
      <c r="D51" s="55">
        <v>20700</v>
      </c>
    </row>
    <row r="52" spans="1:4" x14ac:dyDescent="0.25">
      <c r="A52" s="54" t="s">
        <v>164</v>
      </c>
      <c r="B52" s="55">
        <f>+B53</f>
        <v>785262.5</v>
      </c>
      <c r="C52" s="55"/>
      <c r="D52" s="55">
        <f>+D53</f>
        <v>820132.2</v>
      </c>
    </row>
    <row r="53" spans="1:4" x14ac:dyDescent="0.25">
      <c r="A53" s="54" t="s">
        <v>165</v>
      </c>
      <c r="B53" s="55">
        <f>+B54</f>
        <v>785262.5</v>
      </c>
      <c r="C53" s="55"/>
      <c r="D53" s="55">
        <f>+D54</f>
        <v>820132.2</v>
      </c>
    </row>
    <row r="54" spans="1:4" x14ac:dyDescent="0.25">
      <c r="A54" s="54" t="s">
        <v>166</v>
      </c>
      <c r="B54" s="55">
        <f>+B7</f>
        <v>785262.5</v>
      </c>
      <c r="C54" s="55">
        <v>34869.699999999997</v>
      </c>
      <c r="D54" s="55">
        <f>+D7</f>
        <v>820132.2</v>
      </c>
    </row>
  </sheetData>
  <mergeCells count="4">
    <mergeCell ref="A1:D1"/>
    <mergeCell ref="A2:D2"/>
    <mergeCell ref="A3:D3"/>
    <mergeCell ref="A4:D4"/>
  </mergeCells>
  <pageMargins left="0.7" right="0" top="0.5" bottom="0" header="0.05" footer="0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57.5703125" customWidth="1"/>
    <col min="2" max="2" width="13.140625" customWidth="1"/>
    <col min="3" max="3" width="13.140625" style="1" customWidth="1"/>
    <col min="4" max="4" width="17.28515625" customWidth="1"/>
  </cols>
  <sheetData>
    <row r="1" spans="1:8" x14ac:dyDescent="0.25">
      <c r="A1" s="141" t="s">
        <v>191</v>
      </c>
      <c r="B1" s="141"/>
      <c r="C1" s="141"/>
      <c r="D1" s="141"/>
      <c r="E1" s="51"/>
      <c r="F1" s="51"/>
      <c r="G1" s="51"/>
      <c r="H1" s="51"/>
    </row>
    <row r="2" spans="1:8" x14ac:dyDescent="0.25">
      <c r="A2" s="141" t="s">
        <v>169</v>
      </c>
      <c r="B2" s="141"/>
      <c r="C2" s="141"/>
      <c r="D2" s="141"/>
      <c r="E2" s="51"/>
      <c r="F2" s="51"/>
      <c r="G2" s="51"/>
      <c r="H2" s="51"/>
    </row>
    <row r="3" spans="1:8" ht="15.75" x14ac:dyDescent="0.25">
      <c r="A3" s="145" t="s">
        <v>219</v>
      </c>
      <c r="B3" s="145"/>
      <c r="C3" s="145"/>
      <c r="D3" s="145"/>
      <c r="E3" s="145"/>
      <c r="F3" s="145"/>
      <c r="G3" s="145"/>
      <c r="H3" s="145"/>
    </row>
    <row r="4" spans="1:8" ht="15.75" x14ac:dyDescent="0.25">
      <c r="A4" s="146"/>
      <c r="B4" s="146"/>
      <c r="C4" s="146"/>
      <c r="D4" s="146"/>
      <c r="E4" s="114"/>
      <c r="F4" s="114"/>
      <c r="G4" s="114"/>
      <c r="H4" s="114"/>
    </row>
    <row r="5" spans="1:8" ht="30" x14ac:dyDescent="0.25">
      <c r="A5" s="118" t="s">
        <v>123</v>
      </c>
      <c r="B5" s="119" t="s">
        <v>124</v>
      </c>
      <c r="C5" s="119" t="s">
        <v>101</v>
      </c>
      <c r="D5" s="119" t="s">
        <v>125</v>
      </c>
      <c r="E5" s="51"/>
      <c r="F5" s="51"/>
      <c r="G5" s="51"/>
      <c r="H5" s="51"/>
    </row>
    <row r="6" spans="1:8" x14ac:dyDescent="0.25">
      <c r="A6" s="54" t="s">
        <v>126</v>
      </c>
      <c r="B6" s="55">
        <f t="shared" ref="B6:D8" si="0">+B7</f>
        <v>67529.7</v>
      </c>
      <c r="C6" s="55">
        <v>2700</v>
      </c>
      <c r="D6" s="55">
        <f t="shared" si="0"/>
        <v>70229.7</v>
      </c>
      <c r="E6" s="51"/>
      <c r="F6" s="56"/>
      <c r="G6" s="51"/>
      <c r="H6" s="51"/>
    </row>
    <row r="7" spans="1:8" x14ac:dyDescent="0.25">
      <c r="A7" s="54" t="s">
        <v>127</v>
      </c>
      <c r="B7" s="55">
        <f t="shared" si="0"/>
        <v>67529.7</v>
      </c>
      <c r="C7" s="55">
        <v>2700</v>
      </c>
      <c r="D7" s="55">
        <f t="shared" si="0"/>
        <v>70229.7</v>
      </c>
      <c r="E7" s="51"/>
      <c r="F7" s="51"/>
      <c r="G7" s="51"/>
      <c r="H7" s="51"/>
    </row>
    <row r="8" spans="1:8" x14ac:dyDescent="0.25">
      <c r="A8" s="54" t="s">
        <v>128</v>
      </c>
      <c r="B8" s="55">
        <f t="shared" si="0"/>
        <v>67529.7</v>
      </c>
      <c r="C8" s="55">
        <v>2700</v>
      </c>
      <c r="D8" s="55">
        <f>+D9+D41</f>
        <v>70229.7</v>
      </c>
      <c r="E8" s="51"/>
      <c r="F8" s="51"/>
      <c r="G8" s="1"/>
      <c r="H8" s="1"/>
    </row>
    <row r="9" spans="1:8" x14ac:dyDescent="0.25">
      <c r="A9" s="54" t="s">
        <v>129</v>
      </c>
      <c r="B9" s="55">
        <f>+B10+B13+B19+B23+B29+B31+B34+B36+B39</f>
        <v>67529.7</v>
      </c>
      <c r="C9" s="55"/>
      <c r="D9" s="55">
        <f>+D10+D13+D19+D23+D29+D31+D34+D36+D39</f>
        <v>67529.7</v>
      </c>
      <c r="E9" s="51"/>
      <c r="F9" s="51"/>
      <c r="G9" s="1"/>
      <c r="H9" s="1"/>
    </row>
    <row r="10" spans="1:8" x14ac:dyDescent="0.25">
      <c r="A10" s="54" t="s">
        <v>130</v>
      </c>
      <c r="B10" s="55">
        <f>+B11+B12</f>
        <v>50248.5</v>
      </c>
      <c r="C10" s="55"/>
      <c r="D10" s="55">
        <f>+D11+D12</f>
        <v>50248.5</v>
      </c>
      <c r="E10" s="51"/>
      <c r="F10" s="51"/>
      <c r="G10" s="1"/>
      <c r="H10" s="1"/>
    </row>
    <row r="11" spans="1:8" x14ac:dyDescent="0.25">
      <c r="A11" s="54" t="s">
        <v>131</v>
      </c>
      <c r="B11" s="55">
        <v>38616</v>
      </c>
      <c r="C11" s="55"/>
      <c r="D11" s="55">
        <v>38616</v>
      </c>
      <c r="E11" s="57"/>
      <c r="F11" s="51"/>
      <c r="G11" s="1"/>
      <c r="H11" s="1"/>
    </row>
    <row r="12" spans="1:8" x14ac:dyDescent="0.25">
      <c r="A12" s="54" t="s">
        <v>132</v>
      </c>
      <c r="B12" s="55">
        <v>11632.5</v>
      </c>
      <c r="C12" s="55"/>
      <c r="D12" s="55">
        <v>11632.5</v>
      </c>
      <c r="E12" s="51"/>
      <c r="F12" s="51"/>
      <c r="G12" s="1"/>
      <c r="H12" s="1"/>
    </row>
    <row r="13" spans="1:8" x14ac:dyDescent="0.25">
      <c r="A13" s="54" t="s">
        <v>133</v>
      </c>
      <c r="B13" s="55">
        <f>+B14+B15+B16+B17+B18</f>
        <v>5527.4</v>
      </c>
      <c r="C13" s="55"/>
      <c r="D13" s="55">
        <f>+D14+D15+D16+D17+D18</f>
        <v>5527.4</v>
      </c>
      <c r="E13" s="51"/>
      <c r="F13" s="57"/>
      <c r="G13" s="1"/>
      <c r="H13" s="1"/>
    </row>
    <row r="14" spans="1:8" x14ac:dyDescent="0.25">
      <c r="A14" s="54" t="s">
        <v>134</v>
      </c>
      <c r="B14" s="55">
        <v>3517.4</v>
      </c>
      <c r="C14" s="55"/>
      <c r="D14" s="55">
        <v>3517.4</v>
      </c>
      <c r="E14" s="51"/>
      <c r="F14" s="57"/>
      <c r="G14" s="1"/>
      <c r="H14" s="1"/>
    </row>
    <row r="15" spans="1:8" x14ac:dyDescent="0.25">
      <c r="A15" s="54" t="s">
        <v>135</v>
      </c>
      <c r="B15" s="55">
        <v>402</v>
      </c>
      <c r="C15" s="55"/>
      <c r="D15" s="55">
        <v>402</v>
      </c>
      <c r="E15" s="51"/>
      <c r="F15" s="57"/>
      <c r="G15" s="1"/>
      <c r="H15" s="1"/>
    </row>
    <row r="16" spans="1:8" x14ac:dyDescent="0.25">
      <c r="A16" s="54" t="s">
        <v>136</v>
      </c>
      <c r="B16" s="55">
        <v>502.5</v>
      </c>
      <c r="C16" s="55"/>
      <c r="D16" s="55">
        <v>502.5</v>
      </c>
      <c r="E16" s="51"/>
      <c r="F16" s="57"/>
      <c r="G16" s="1"/>
      <c r="H16" s="1"/>
    </row>
    <row r="17" spans="1:8" x14ac:dyDescent="0.25">
      <c r="A17" s="54" t="s">
        <v>137</v>
      </c>
      <c r="B17" s="55">
        <v>100.5</v>
      </c>
      <c r="C17" s="55"/>
      <c r="D17" s="55">
        <v>100.5</v>
      </c>
      <c r="E17" s="51"/>
      <c r="F17" s="57"/>
      <c r="G17" s="1"/>
      <c r="H17" s="1"/>
    </row>
    <row r="18" spans="1:8" x14ac:dyDescent="0.25">
      <c r="A18" s="54" t="s">
        <v>138</v>
      </c>
      <c r="B18" s="55">
        <v>1005</v>
      </c>
      <c r="C18" s="55"/>
      <c r="D18" s="55">
        <v>1005</v>
      </c>
      <c r="E18" s="51"/>
      <c r="F18" s="57"/>
      <c r="G18" s="1"/>
      <c r="H18" s="1"/>
    </row>
    <row r="19" spans="1:8" x14ac:dyDescent="0.25">
      <c r="A19" s="54" t="s">
        <v>139</v>
      </c>
      <c r="B19" s="55">
        <f>+B20+B21+B22</f>
        <v>7080</v>
      </c>
      <c r="C19" s="55"/>
      <c r="D19" s="55">
        <f>+D20+D21+D22</f>
        <v>7080</v>
      </c>
      <c r="E19" s="51"/>
      <c r="F19" s="51"/>
      <c r="G19" s="1"/>
      <c r="H19" s="1"/>
    </row>
    <row r="20" spans="1:8" x14ac:dyDescent="0.25">
      <c r="A20" s="54" t="s">
        <v>140</v>
      </c>
      <c r="B20" s="55">
        <v>1000</v>
      </c>
      <c r="C20" s="55"/>
      <c r="D20" s="55">
        <v>1000</v>
      </c>
      <c r="E20" s="51"/>
      <c r="F20" s="51"/>
      <c r="G20" s="1"/>
      <c r="H20" s="1"/>
    </row>
    <row r="21" spans="1:8" x14ac:dyDescent="0.25">
      <c r="A21" s="54" t="s">
        <v>141</v>
      </c>
      <c r="B21" s="55">
        <v>6000</v>
      </c>
      <c r="C21" s="55"/>
      <c r="D21" s="55">
        <v>6000</v>
      </c>
      <c r="E21" s="51"/>
      <c r="F21" s="51"/>
      <c r="G21" s="1"/>
      <c r="H21" s="1"/>
    </row>
    <row r="22" spans="1:8" x14ac:dyDescent="0.25">
      <c r="A22" s="54" t="s">
        <v>142</v>
      </c>
      <c r="B22" s="55">
        <v>80</v>
      </c>
      <c r="C22" s="55"/>
      <c r="D22" s="55">
        <v>80</v>
      </c>
      <c r="E22" s="51"/>
      <c r="F22" s="51"/>
      <c r="G22" s="1"/>
      <c r="H22" s="1"/>
    </row>
    <row r="23" spans="1:8" x14ac:dyDescent="0.25">
      <c r="A23" s="54" t="s">
        <v>143</v>
      </c>
      <c r="B23" s="55">
        <f>+B24+B25+B26+B27+B28</f>
        <v>1450</v>
      </c>
      <c r="C23" s="55"/>
      <c r="D23" s="55">
        <f>+D24+D25+D26+D27+D28</f>
        <v>1450</v>
      </c>
      <c r="E23" s="51"/>
      <c r="F23" s="51"/>
      <c r="G23" s="1"/>
      <c r="H23" s="1"/>
    </row>
    <row r="24" spans="1:8" x14ac:dyDescent="0.25">
      <c r="A24" s="54" t="s">
        <v>144</v>
      </c>
      <c r="B24" s="55">
        <v>100</v>
      </c>
      <c r="C24" s="55"/>
      <c r="D24" s="55">
        <v>100</v>
      </c>
      <c r="E24" s="1"/>
      <c r="F24" s="1"/>
      <c r="G24" s="1"/>
      <c r="H24" s="1"/>
    </row>
    <row r="25" spans="1:8" x14ac:dyDescent="0.25">
      <c r="A25" s="54" t="s">
        <v>145</v>
      </c>
      <c r="B25" s="55">
        <v>900</v>
      </c>
      <c r="C25" s="55"/>
      <c r="D25" s="55">
        <v>900</v>
      </c>
      <c r="E25" s="1"/>
      <c r="F25" s="1"/>
      <c r="G25" s="1"/>
      <c r="H25" s="1"/>
    </row>
    <row r="26" spans="1:8" x14ac:dyDescent="0.25">
      <c r="A26" s="54" t="s">
        <v>146</v>
      </c>
      <c r="B26" s="55">
        <v>100</v>
      </c>
      <c r="C26" s="55"/>
      <c r="D26" s="55">
        <v>100</v>
      </c>
      <c r="E26" s="1"/>
      <c r="F26" s="1"/>
      <c r="G26" s="1"/>
      <c r="H26" s="1"/>
    </row>
    <row r="27" spans="1:8" x14ac:dyDescent="0.25">
      <c r="A27" s="54" t="s">
        <v>147</v>
      </c>
      <c r="B27" s="55">
        <v>100</v>
      </c>
      <c r="C27" s="55"/>
      <c r="D27" s="55">
        <v>100</v>
      </c>
      <c r="E27" s="1"/>
      <c r="F27" s="1"/>
      <c r="G27" s="1"/>
      <c r="H27" s="1"/>
    </row>
    <row r="28" spans="1:8" x14ac:dyDescent="0.25">
      <c r="A28" s="54" t="s">
        <v>148</v>
      </c>
      <c r="B28" s="55">
        <v>250</v>
      </c>
      <c r="C28" s="55"/>
      <c r="D28" s="55">
        <v>250</v>
      </c>
      <c r="E28" s="1"/>
      <c r="F28" s="1"/>
      <c r="G28" s="1"/>
      <c r="H28" s="1"/>
    </row>
    <row r="29" spans="1:8" x14ac:dyDescent="0.25">
      <c r="A29" s="54" t="s">
        <v>149</v>
      </c>
      <c r="B29" s="55">
        <f>+B30</f>
        <v>100</v>
      </c>
      <c r="C29" s="55"/>
      <c r="D29" s="55">
        <f>+D30</f>
        <v>100</v>
      </c>
      <c r="E29" s="1"/>
      <c r="F29" s="1"/>
      <c r="G29" s="1"/>
      <c r="H29" s="1"/>
    </row>
    <row r="30" spans="1:8" x14ac:dyDescent="0.25">
      <c r="A30" s="54" t="s">
        <v>150</v>
      </c>
      <c r="B30" s="55">
        <v>100</v>
      </c>
      <c r="C30" s="55"/>
      <c r="D30" s="55">
        <v>100</v>
      </c>
      <c r="E30" s="1"/>
      <c r="F30" s="1"/>
      <c r="G30" s="1"/>
      <c r="H30" s="1"/>
    </row>
    <row r="31" spans="1:8" x14ac:dyDescent="0.25">
      <c r="A31" s="54" t="s">
        <v>151</v>
      </c>
      <c r="B31" s="55">
        <f>+B32+B33</f>
        <v>250</v>
      </c>
      <c r="C31" s="55">
        <v>400</v>
      </c>
      <c r="D31" s="55">
        <f>+D32+D33</f>
        <v>650</v>
      </c>
      <c r="E31" s="1"/>
      <c r="F31" s="1"/>
      <c r="G31" s="1"/>
      <c r="H31" s="1"/>
    </row>
    <row r="32" spans="1:8" x14ac:dyDescent="0.25">
      <c r="A32" s="54" t="s">
        <v>152</v>
      </c>
      <c r="B32" s="55"/>
      <c r="C32" s="55"/>
      <c r="D32" s="55"/>
      <c r="E32" s="1"/>
      <c r="F32" s="1"/>
      <c r="G32" s="1"/>
      <c r="H32" s="1"/>
    </row>
    <row r="33" spans="1:8" x14ac:dyDescent="0.25">
      <c r="A33" s="54" t="s">
        <v>153</v>
      </c>
      <c r="B33" s="55">
        <v>250</v>
      </c>
      <c r="C33" s="55">
        <v>400</v>
      </c>
      <c r="D33" s="55">
        <v>650</v>
      </c>
      <c r="E33" s="1"/>
      <c r="F33" s="1"/>
      <c r="G33" s="1"/>
      <c r="H33" s="1"/>
    </row>
    <row r="34" spans="1:8" x14ac:dyDescent="0.25">
      <c r="A34" s="54" t="s">
        <v>154</v>
      </c>
      <c r="B34" s="55">
        <f>+B35</f>
        <v>100</v>
      </c>
      <c r="C34" s="55"/>
      <c r="D34" s="55">
        <f>+D35</f>
        <v>200</v>
      </c>
      <c r="E34" s="1"/>
      <c r="F34" s="1"/>
      <c r="G34" s="1"/>
      <c r="H34" s="1"/>
    </row>
    <row r="35" spans="1:8" x14ac:dyDescent="0.25">
      <c r="A35" s="54" t="s">
        <v>155</v>
      </c>
      <c r="B35" s="55">
        <v>100</v>
      </c>
      <c r="C35" s="55">
        <v>100</v>
      </c>
      <c r="D35" s="55">
        <v>200</v>
      </c>
      <c r="E35" s="1"/>
      <c r="F35" s="1"/>
      <c r="G35" s="1"/>
      <c r="H35" s="1"/>
    </row>
    <row r="36" spans="1:8" x14ac:dyDescent="0.25">
      <c r="A36" s="54" t="s">
        <v>156</v>
      </c>
      <c r="B36" s="55">
        <f>+B37+B38</f>
        <v>2623.8</v>
      </c>
      <c r="C36" s="55"/>
      <c r="D36" s="55">
        <f>+D37+D38</f>
        <v>2123.8000000000002</v>
      </c>
      <c r="E36" s="1"/>
      <c r="F36" s="1"/>
      <c r="G36" s="1"/>
      <c r="H36" s="1"/>
    </row>
    <row r="37" spans="1:8" x14ac:dyDescent="0.25">
      <c r="A37" s="54" t="s">
        <v>157</v>
      </c>
      <c r="B37" s="55">
        <v>2473.8000000000002</v>
      </c>
      <c r="C37" s="55">
        <v>-500</v>
      </c>
      <c r="D37" s="55">
        <v>1973.8</v>
      </c>
      <c r="E37" s="1"/>
      <c r="F37" s="1"/>
      <c r="G37" s="1"/>
      <c r="H37" s="1"/>
    </row>
    <row r="38" spans="1:8" x14ac:dyDescent="0.25">
      <c r="A38" s="54" t="s">
        <v>158</v>
      </c>
      <c r="B38" s="55">
        <v>150</v>
      </c>
      <c r="C38" s="55"/>
      <c r="D38" s="55">
        <v>150</v>
      </c>
      <c r="E38" s="1"/>
      <c r="F38" s="1"/>
      <c r="G38" s="1"/>
      <c r="H38" s="1"/>
    </row>
    <row r="39" spans="1:8" x14ac:dyDescent="0.25">
      <c r="A39" s="54" t="s">
        <v>159</v>
      </c>
      <c r="B39" s="55">
        <f>+B40</f>
        <v>150</v>
      </c>
      <c r="C39" s="55"/>
      <c r="D39" s="55">
        <f>+D40</f>
        <v>150</v>
      </c>
      <c r="E39" s="1"/>
      <c r="F39" s="1"/>
      <c r="G39" s="1"/>
      <c r="H39" s="1"/>
    </row>
    <row r="40" spans="1:8" x14ac:dyDescent="0.25">
      <c r="A40" s="54" t="s">
        <v>160</v>
      </c>
      <c r="B40" s="55">
        <v>150</v>
      </c>
      <c r="C40" s="55"/>
      <c r="D40" s="55">
        <v>150</v>
      </c>
      <c r="E40" s="51"/>
      <c r="F40" s="51"/>
      <c r="G40" s="51"/>
      <c r="H40" s="1"/>
    </row>
    <row r="41" spans="1:8" x14ac:dyDescent="0.25">
      <c r="A41" s="54" t="s">
        <v>161</v>
      </c>
      <c r="B41" s="55"/>
      <c r="C41" s="55">
        <v>2700</v>
      </c>
      <c r="D41" s="55">
        <f>+D42</f>
        <v>2700</v>
      </c>
      <c r="E41" s="51"/>
      <c r="F41" s="51"/>
      <c r="G41" s="51"/>
      <c r="H41" s="1"/>
    </row>
    <row r="42" spans="1:8" x14ac:dyDescent="0.25">
      <c r="A42" s="54" t="s">
        <v>162</v>
      </c>
      <c r="B42" s="55"/>
      <c r="C42" s="55">
        <v>2700</v>
      </c>
      <c r="D42" s="55">
        <f>+D43</f>
        <v>2700</v>
      </c>
      <c r="E42" s="51"/>
      <c r="F42" s="51"/>
      <c r="G42" s="51"/>
      <c r="H42" s="1"/>
    </row>
    <row r="43" spans="1:8" x14ac:dyDescent="0.25">
      <c r="A43" s="54" t="s">
        <v>163</v>
      </c>
      <c r="B43" s="55"/>
      <c r="C43" s="55">
        <v>2700</v>
      </c>
      <c r="D43" s="55">
        <v>2700</v>
      </c>
      <c r="E43" s="51"/>
      <c r="F43" s="51"/>
      <c r="G43" s="51"/>
      <c r="H43" s="1"/>
    </row>
    <row r="44" spans="1:8" x14ac:dyDescent="0.25">
      <c r="A44" s="54" t="s">
        <v>164</v>
      </c>
      <c r="B44" s="55">
        <f>+B45+B47</f>
        <v>67529.7</v>
      </c>
      <c r="C44" s="55">
        <v>2700</v>
      </c>
      <c r="D44" s="55">
        <f>+D45+D47</f>
        <v>70229.7</v>
      </c>
      <c r="E44" s="51"/>
      <c r="F44" s="51"/>
      <c r="G44" s="51"/>
      <c r="H44" s="1"/>
    </row>
    <row r="45" spans="1:8" x14ac:dyDescent="0.25">
      <c r="A45" s="54" t="s">
        <v>165</v>
      </c>
      <c r="B45" s="55">
        <f>+B46</f>
        <v>65529.7</v>
      </c>
      <c r="C45" s="55">
        <v>2700</v>
      </c>
      <c r="D45" s="55">
        <f>+D46</f>
        <v>68229.7</v>
      </c>
      <c r="E45" s="51"/>
      <c r="F45" s="51"/>
      <c r="G45" s="51"/>
      <c r="H45" s="1"/>
    </row>
    <row r="46" spans="1:8" x14ac:dyDescent="0.25">
      <c r="A46" s="54" t="s">
        <v>166</v>
      </c>
      <c r="B46" s="55">
        <v>65529.7</v>
      </c>
      <c r="C46" s="55">
        <v>2700</v>
      </c>
      <c r="D46" s="55">
        <v>68229.7</v>
      </c>
      <c r="E46" s="51"/>
      <c r="F46" s="51"/>
      <c r="G46" s="51"/>
      <c r="H46" s="1"/>
    </row>
    <row r="47" spans="1:8" x14ac:dyDescent="0.25">
      <c r="A47" s="54" t="s">
        <v>167</v>
      </c>
      <c r="B47" s="55">
        <f>+B48</f>
        <v>2000</v>
      </c>
      <c r="C47" s="55"/>
      <c r="D47" s="55">
        <f>+D48</f>
        <v>2000</v>
      </c>
      <c r="E47" s="51"/>
      <c r="F47" s="51"/>
      <c r="G47" s="51"/>
      <c r="H47" s="1"/>
    </row>
    <row r="48" spans="1:8" x14ac:dyDescent="0.25">
      <c r="A48" s="54" t="s">
        <v>168</v>
      </c>
      <c r="B48" s="55">
        <v>2000</v>
      </c>
      <c r="C48" s="55"/>
      <c r="D48" s="55">
        <v>2000</v>
      </c>
      <c r="E48" s="51"/>
      <c r="F48" s="56"/>
      <c r="G48" s="51"/>
      <c r="H48" s="1"/>
    </row>
    <row r="49" spans="1:8" x14ac:dyDescent="0.25">
      <c r="A49" s="116"/>
      <c r="B49" s="117"/>
      <c r="C49" s="117"/>
      <c r="D49" s="117"/>
      <c r="E49" s="51"/>
      <c r="F49" s="51"/>
      <c r="G49" s="51"/>
      <c r="H49" s="1"/>
    </row>
    <row r="50" spans="1:8" x14ac:dyDescent="0.25">
      <c r="A50" s="116"/>
      <c r="B50" s="117"/>
      <c r="C50" s="117"/>
      <c r="D50" s="117"/>
      <c r="E50" s="51"/>
      <c r="F50" s="51"/>
      <c r="G50" s="51"/>
      <c r="H50" s="1"/>
    </row>
    <row r="51" spans="1:8" x14ac:dyDescent="0.25">
      <c r="A51" s="144"/>
      <c r="B51" s="144"/>
      <c r="C51" s="144"/>
      <c r="D51" s="144"/>
      <c r="E51" s="144"/>
      <c r="F51" s="144"/>
      <c r="G51" s="144"/>
      <c r="H51" s="1"/>
    </row>
    <row r="52" spans="1:8" x14ac:dyDescent="0.25">
      <c r="A52" s="144"/>
      <c r="B52" s="144"/>
      <c r="C52" s="144"/>
      <c r="D52" s="144"/>
      <c r="E52" s="144"/>
      <c r="F52" s="144"/>
      <c r="G52" s="144"/>
      <c r="H52" s="1"/>
    </row>
    <row r="53" spans="1:8" x14ac:dyDescent="0.25">
      <c r="A53" s="116"/>
      <c r="B53" s="117"/>
      <c r="C53" s="117"/>
      <c r="D53" s="117"/>
      <c r="E53" s="51"/>
      <c r="F53" s="51"/>
      <c r="G53" s="51"/>
      <c r="H53" s="1"/>
    </row>
  </sheetData>
  <mergeCells count="6">
    <mergeCell ref="A51:G51"/>
    <mergeCell ref="A52:G52"/>
    <mergeCell ref="A1:D1"/>
    <mergeCell ref="A2:D2"/>
    <mergeCell ref="A3:H3"/>
    <mergeCell ref="A4:D4"/>
  </mergeCells>
  <pageMargins left="0.7" right="0.25" top="0.75" bottom="0.25" header="0.3" footer="0.25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view="pageBreakPreview" zoomScaleNormal="100" zoomScaleSheetLayoutView="100" workbookViewId="0">
      <selection activeCell="D8" sqref="D8"/>
    </sheetView>
  </sheetViews>
  <sheetFormatPr defaultRowHeight="14.25" x14ac:dyDescent="0.2"/>
  <cols>
    <col min="1" max="1" width="9.28515625" style="46" customWidth="1"/>
    <col min="2" max="2" width="44.42578125" style="46" customWidth="1"/>
    <col min="3" max="3" width="21.28515625" style="46" customWidth="1"/>
    <col min="4" max="4" width="21.42578125" style="46" customWidth="1"/>
    <col min="5" max="5" width="20.85546875" style="46" customWidth="1"/>
    <col min="6" max="16384" width="9.140625" style="46"/>
  </cols>
  <sheetData>
    <row r="1" spans="1:6" x14ac:dyDescent="0.2">
      <c r="C1" s="62"/>
      <c r="D1" s="46" t="s">
        <v>214</v>
      </c>
    </row>
    <row r="2" spans="1:6" x14ac:dyDescent="0.2">
      <c r="C2" s="62"/>
      <c r="D2" s="46" t="s">
        <v>99</v>
      </c>
    </row>
    <row r="3" spans="1:6" x14ac:dyDescent="0.2">
      <c r="C3" s="62"/>
    </row>
    <row r="4" spans="1:6" x14ac:dyDescent="0.2">
      <c r="B4" s="63" t="s">
        <v>179</v>
      </c>
    </row>
    <row r="5" spans="1:6" x14ac:dyDescent="0.2">
      <c r="B5" s="63"/>
    </row>
    <row r="6" spans="1:6" ht="50.25" customHeight="1" x14ac:dyDescent="0.2">
      <c r="A6" s="151" t="s">
        <v>0</v>
      </c>
      <c r="B6" s="151"/>
      <c r="C6" s="58" t="s">
        <v>178</v>
      </c>
      <c r="D6" s="58" t="s">
        <v>92</v>
      </c>
      <c r="E6" s="84" t="s">
        <v>185</v>
      </c>
    </row>
    <row r="7" spans="1:6" ht="21" customHeight="1" x14ac:dyDescent="0.2">
      <c r="A7" s="148" t="s">
        <v>1</v>
      </c>
      <c r="B7" s="148"/>
      <c r="C7" s="59">
        <f>C8+C10+C9</f>
        <v>198642.69999999998</v>
      </c>
      <c r="D7" s="59">
        <f>D8+D10+D9</f>
        <v>1300</v>
      </c>
      <c r="E7" s="59">
        <f>E8+E10+E9</f>
        <v>199942.69999999998</v>
      </c>
    </row>
    <row r="8" spans="1:6" x14ac:dyDescent="0.2">
      <c r="A8" s="149"/>
      <c r="B8" s="85" t="s">
        <v>2</v>
      </c>
      <c r="C8" s="49">
        <v>139716.9</v>
      </c>
      <c r="D8" s="49">
        <v>1300</v>
      </c>
      <c r="E8" s="49">
        <f>C8+D8</f>
        <v>141016.9</v>
      </c>
      <c r="F8" s="86"/>
    </row>
    <row r="9" spans="1:6" x14ac:dyDescent="0.2">
      <c r="A9" s="149"/>
      <c r="B9" s="85" t="s">
        <v>62</v>
      </c>
      <c r="C9" s="49">
        <v>39206.400000000001</v>
      </c>
      <c r="D9" s="49"/>
      <c r="E9" s="49">
        <f t="shared" ref="E9:E10" si="0">C9+D9</f>
        <v>39206.400000000001</v>
      </c>
      <c r="F9" s="86"/>
    </row>
    <row r="10" spans="1:6" ht="20.25" customHeight="1" x14ac:dyDescent="0.2">
      <c r="A10" s="149"/>
      <c r="B10" s="85" t="s">
        <v>51</v>
      </c>
      <c r="C10" s="48">
        <v>19719.400000000001</v>
      </c>
      <c r="D10" s="48"/>
      <c r="E10" s="49">
        <f t="shared" si="0"/>
        <v>19719.400000000001</v>
      </c>
    </row>
    <row r="11" spans="1:6" ht="21.75" customHeight="1" x14ac:dyDescent="0.2">
      <c r="A11" s="148" t="s">
        <v>3</v>
      </c>
      <c r="B11" s="148"/>
      <c r="C11" s="59">
        <f>C12+C13</f>
        <v>21930.742999999999</v>
      </c>
      <c r="D11" s="59">
        <f>D12+D13</f>
        <v>143</v>
      </c>
      <c r="E11" s="59">
        <f>E12+E13</f>
        <v>22073.742999999999</v>
      </c>
      <c r="F11" s="87"/>
    </row>
    <row r="12" spans="1:6" x14ac:dyDescent="0.2">
      <c r="A12" s="149"/>
      <c r="B12" s="85" t="s">
        <v>4</v>
      </c>
      <c r="C12" s="49">
        <f>C7*9%</f>
        <v>17877.842999999997</v>
      </c>
      <c r="D12" s="49">
        <v>143</v>
      </c>
      <c r="E12" s="49">
        <f>C12+D12</f>
        <v>18020.842999999997</v>
      </c>
      <c r="F12" s="88"/>
    </row>
    <row r="13" spans="1:6" x14ac:dyDescent="0.2">
      <c r="A13" s="149"/>
      <c r="B13" s="85" t="s">
        <v>5</v>
      </c>
      <c r="C13" s="49">
        <v>4052.9</v>
      </c>
      <c r="D13" s="49"/>
      <c r="E13" s="49">
        <f>C13+D13</f>
        <v>4052.9</v>
      </c>
      <c r="F13" s="88"/>
    </row>
    <row r="14" spans="1:6" ht="18" customHeight="1" x14ac:dyDescent="0.2">
      <c r="A14" s="148" t="s">
        <v>6</v>
      </c>
      <c r="B14" s="148"/>
      <c r="C14" s="59">
        <f>C15+C17+C16</f>
        <v>9764.9</v>
      </c>
      <c r="D14" s="59">
        <f>D15+D17+D16</f>
        <v>-525.5</v>
      </c>
      <c r="E14" s="59">
        <f>E15+E17+E16</f>
        <v>9239.4</v>
      </c>
      <c r="F14" s="87"/>
    </row>
    <row r="15" spans="1:6" ht="20.25" customHeight="1" x14ac:dyDescent="0.2">
      <c r="A15" s="149"/>
      <c r="B15" s="85" t="s">
        <v>7</v>
      </c>
      <c r="C15" s="49">
        <v>2500</v>
      </c>
      <c r="D15" s="49">
        <v>-300</v>
      </c>
      <c r="E15" s="49">
        <f>C15+D15</f>
        <v>2200</v>
      </c>
      <c r="F15" s="88"/>
    </row>
    <row r="16" spans="1:6" ht="20.25" customHeight="1" x14ac:dyDescent="0.2">
      <c r="A16" s="149"/>
      <c r="B16" s="85" t="s">
        <v>48</v>
      </c>
      <c r="C16" s="49">
        <v>0</v>
      </c>
      <c r="D16" s="49">
        <v>0</v>
      </c>
      <c r="E16" s="49">
        <f t="shared" ref="E16:E17" si="1">C16+D16</f>
        <v>0</v>
      </c>
      <c r="F16" s="88"/>
    </row>
    <row r="17" spans="1:6" ht="22.5" customHeight="1" x14ac:dyDescent="0.2">
      <c r="A17" s="149"/>
      <c r="B17" s="85" t="s">
        <v>8</v>
      </c>
      <c r="C17" s="89">
        <v>7264.9</v>
      </c>
      <c r="D17" s="89">
        <v>-225.5</v>
      </c>
      <c r="E17" s="49">
        <f t="shared" si="1"/>
        <v>7039.4</v>
      </c>
      <c r="F17" s="88"/>
    </row>
    <row r="18" spans="1:6" ht="15" x14ac:dyDescent="0.2">
      <c r="A18" s="148"/>
      <c r="B18" s="148"/>
      <c r="C18" s="59">
        <f>C19+C20+C21+C23+C22</f>
        <v>15287.699999999999</v>
      </c>
      <c r="D18" s="90">
        <f>D19+D20+D21+D23+D22</f>
        <v>1500</v>
      </c>
      <c r="E18" s="90">
        <f>E19+E20+E21+E23+E22</f>
        <v>16787.7</v>
      </c>
      <c r="F18" s="88"/>
    </row>
    <row r="19" spans="1:6" ht="20.25" customHeight="1" x14ac:dyDescent="0.2">
      <c r="A19" s="149"/>
      <c r="B19" s="85" t="s">
        <v>10</v>
      </c>
      <c r="C19" s="89">
        <v>2016.3</v>
      </c>
      <c r="D19" s="89"/>
      <c r="E19" s="48">
        <v>2016.3</v>
      </c>
      <c r="F19" s="87"/>
    </row>
    <row r="20" spans="1:6" ht="24" customHeight="1" x14ac:dyDescent="0.2">
      <c r="A20" s="149"/>
      <c r="B20" s="85" t="s">
        <v>11</v>
      </c>
      <c r="C20" s="89">
        <v>11000</v>
      </c>
      <c r="D20" s="89">
        <v>1500</v>
      </c>
      <c r="E20" s="49">
        <v>12500</v>
      </c>
      <c r="F20" s="87"/>
    </row>
    <row r="21" spans="1:6" ht="18" customHeight="1" x14ac:dyDescent="0.2">
      <c r="A21" s="149"/>
      <c r="B21" s="85" t="s">
        <v>12</v>
      </c>
      <c r="C21" s="89">
        <v>1920</v>
      </c>
      <c r="D21" s="89"/>
      <c r="E21" s="49">
        <v>1920</v>
      </c>
    </row>
    <row r="22" spans="1:6" ht="18" customHeight="1" x14ac:dyDescent="0.2">
      <c r="A22" s="149"/>
      <c r="B22" s="85" t="s">
        <v>13</v>
      </c>
      <c r="C22" s="89">
        <v>101.4</v>
      </c>
      <c r="D22" s="89"/>
      <c r="E22" s="49">
        <v>101.4</v>
      </c>
    </row>
    <row r="23" spans="1:6" ht="18" customHeight="1" x14ac:dyDescent="0.2">
      <c r="A23" s="149"/>
      <c r="B23" s="85" t="s">
        <v>44</v>
      </c>
      <c r="C23" s="89">
        <v>250</v>
      </c>
      <c r="D23" s="89"/>
      <c r="E23" s="49">
        <v>250</v>
      </c>
    </row>
    <row r="24" spans="1:6" ht="20.25" customHeight="1" x14ac:dyDescent="0.2">
      <c r="A24" s="148" t="s">
        <v>14</v>
      </c>
      <c r="B24" s="148"/>
      <c r="C24" s="59">
        <f>+C25</f>
        <v>0</v>
      </c>
      <c r="D24" s="59">
        <f>+D25</f>
        <v>0</v>
      </c>
      <c r="E24" s="59">
        <f>+E25</f>
        <v>0</v>
      </c>
    </row>
    <row r="25" spans="1:6" x14ac:dyDescent="0.2">
      <c r="A25" s="85">
        <v>22311</v>
      </c>
      <c r="B25" s="85" t="s">
        <v>16</v>
      </c>
      <c r="C25" s="49">
        <v>0</v>
      </c>
      <c r="D25" s="89">
        <v>0</v>
      </c>
      <c r="E25" s="48"/>
    </row>
    <row r="26" spans="1:6" ht="20.25" customHeight="1" x14ac:dyDescent="0.2">
      <c r="A26" s="148" t="s">
        <v>17</v>
      </c>
      <c r="B26" s="148"/>
      <c r="C26" s="59">
        <f>C27+C29</f>
        <v>2500</v>
      </c>
      <c r="D26" s="90">
        <f>D27+D29</f>
        <v>1025.5</v>
      </c>
      <c r="E26" s="90">
        <f>E27+E29</f>
        <v>3525.5</v>
      </c>
    </row>
    <row r="27" spans="1:6" x14ac:dyDescent="0.2">
      <c r="A27" s="149"/>
      <c r="B27" s="85" t="s">
        <v>18</v>
      </c>
      <c r="C27" s="89">
        <v>0</v>
      </c>
      <c r="D27" s="89">
        <v>0</v>
      </c>
      <c r="E27" s="49">
        <f>C27+D27</f>
        <v>0</v>
      </c>
    </row>
    <row r="28" spans="1:6" ht="15.75" customHeight="1" x14ac:dyDescent="0.2">
      <c r="A28" s="149"/>
      <c r="B28" s="85" t="s">
        <v>19</v>
      </c>
      <c r="C28" s="89"/>
      <c r="D28" s="89"/>
      <c r="E28" s="49">
        <f t="shared" ref="E28:E29" si="2">C28+D28</f>
        <v>0</v>
      </c>
    </row>
    <row r="29" spans="1:6" ht="15" customHeight="1" x14ac:dyDescent="0.2">
      <c r="A29" s="149"/>
      <c r="B29" s="91" t="s">
        <v>20</v>
      </c>
      <c r="C29" s="89">
        <v>2500</v>
      </c>
      <c r="D29" s="89">
        <v>1025.5</v>
      </c>
      <c r="E29" s="49">
        <f t="shared" si="2"/>
        <v>3525.5</v>
      </c>
      <c r="F29" s="87"/>
    </row>
    <row r="30" spans="1:6" ht="15" x14ac:dyDescent="0.2">
      <c r="A30" s="148" t="s">
        <v>21</v>
      </c>
      <c r="B30" s="148"/>
      <c r="C30" s="59">
        <f>C31</f>
        <v>4500</v>
      </c>
      <c r="D30" s="59">
        <f>D31</f>
        <v>522</v>
      </c>
      <c r="E30" s="59">
        <f>E31</f>
        <v>5022</v>
      </c>
    </row>
    <row r="31" spans="1:6" x14ac:dyDescent="0.2">
      <c r="A31" s="85"/>
      <c r="B31" s="85" t="s">
        <v>22</v>
      </c>
      <c r="C31" s="89">
        <v>4500</v>
      </c>
      <c r="D31" s="89">
        <v>522</v>
      </c>
      <c r="E31" s="89">
        <f>C31+D31</f>
        <v>5022</v>
      </c>
      <c r="F31" s="92"/>
    </row>
    <row r="32" spans="1:6" ht="23.25" customHeight="1" x14ac:dyDescent="0.2">
      <c r="A32" s="148" t="s">
        <v>23</v>
      </c>
      <c r="B32" s="148"/>
      <c r="C32" s="59">
        <f>C33+C34+C35+C36+C37+C38+C39+C41+C40</f>
        <v>88559.5</v>
      </c>
      <c r="D32" s="59">
        <f t="shared" ref="D32:E32" si="3">D33+D34+D35+D36+D37+D38+D39+D41+D40</f>
        <v>1380</v>
      </c>
      <c r="E32" s="59">
        <f t="shared" si="3"/>
        <v>89939.5</v>
      </c>
    </row>
    <row r="33" spans="1:6" x14ac:dyDescent="0.2">
      <c r="A33" s="149"/>
      <c r="B33" s="85" t="s">
        <v>24</v>
      </c>
      <c r="C33" s="89">
        <v>110</v>
      </c>
      <c r="D33" s="89">
        <v>850</v>
      </c>
      <c r="E33" s="49">
        <f>C33+D33</f>
        <v>960</v>
      </c>
    </row>
    <row r="34" spans="1:6" x14ac:dyDescent="0.2">
      <c r="A34" s="149"/>
      <c r="B34" s="85" t="s">
        <v>25</v>
      </c>
      <c r="C34" s="89"/>
      <c r="D34" s="89"/>
      <c r="E34" s="49">
        <f t="shared" ref="E34:E41" si="4">C34+D34</f>
        <v>0</v>
      </c>
    </row>
    <row r="35" spans="1:6" x14ac:dyDescent="0.2">
      <c r="A35" s="149"/>
      <c r="B35" s="85" t="s">
        <v>26</v>
      </c>
      <c r="C35" s="89">
        <v>180</v>
      </c>
      <c r="D35" s="89">
        <v>9.1</v>
      </c>
      <c r="E35" s="49">
        <f t="shared" si="4"/>
        <v>189.1</v>
      </c>
    </row>
    <row r="36" spans="1:6" x14ac:dyDescent="0.2">
      <c r="A36" s="149"/>
      <c r="B36" s="85" t="s">
        <v>27</v>
      </c>
      <c r="C36" s="89">
        <v>92.2</v>
      </c>
      <c r="D36" s="89">
        <v>-4.0999999999999996</v>
      </c>
      <c r="E36" s="49">
        <f t="shared" si="4"/>
        <v>88.100000000000009</v>
      </c>
    </row>
    <row r="37" spans="1:6" x14ac:dyDescent="0.2">
      <c r="A37" s="149"/>
      <c r="B37" s="93" t="s">
        <v>28</v>
      </c>
      <c r="C37" s="89">
        <v>55</v>
      </c>
      <c r="D37" s="89"/>
      <c r="E37" s="49">
        <f t="shared" si="4"/>
        <v>55</v>
      </c>
      <c r="F37" s="92"/>
    </row>
    <row r="38" spans="1:6" x14ac:dyDescent="0.2">
      <c r="A38" s="149"/>
      <c r="B38" s="85" t="s">
        <v>29</v>
      </c>
      <c r="C38" s="89">
        <v>500</v>
      </c>
      <c r="D38" s="89"/>
      <c r="E38" s="49">
        <f t="shared" si="4"/>
        <v>500</v>
      </c>
    </row>
    <row r="39" spans="1:6" x14ac:dyDescent="0.2">
      <c r="A39" s="149"/>
      <c r="B39" s="85" t="s">
        <v>30</v>
      </c>
      <c r="C39" s="89">
        <v>86762.3</v>
      </c>
      <c r="D39" s="89"/>
      <c r="E39" s="49">
        <f t="shared" si="4"/>
        <v>86762.3</v>
      </c>
    </row>
    <row r="40" spans="1:6" x14ac:dyDescent="0.2">
      <c r="A40" s="108"/>
      <c r="B40" s="108" t="s">
        <v>184</v>
      </c>
      <c r="C40" s="89">
        <v>200</v>
      </c>
      <c r="D40" s="89">
        <v>-5</v>
      </c>
      <c r="E40" s="49">
        <f t="shared" si="4"/>
        <v>195</v>
      </c>
    </row>
    <row r="41" spans="1:6" x14ac:dyDescent="0.2">
      <c r="A41" s="85"/>
      <c r="B41" s="85" t="s">
        <v>177</v>
      </c>
      <c r="C41" s="89">
        <v>660</v>
      </c>
      <c r="D41" s="89">
        <v>530</v>
      </c>
      <c r="E41" s="49">
        <f t="shared" si="4"/>
        <v>1190</v>
      </c>
    </row>
    <row r="42" spans="1:6" ht="15" x14ac:dyDescent="0.2">
      <c r="A42" s="148" t="s">
        <v>32</v>
      </c>
      <c r="B42" s="148"/>
      <c r="C42" s="59">
        <f>C43+C44+C45</f>
        <v>15009.3</v>
      </c>
      <c r="D42" s="59">
        <f>D43+D44+D45</f>
        <v>1600</v>
      </c>
      <c r="E42" s="59">
        <f>E43+E44+E45</f>
        <v>16609.3</v>
      </c>
    </row>
    <row r="43" spans="1:6" x14ac:dyDescent="0.2">
      <c r="A43" s="149"/>
      <c r="B43" s="85" t="s">
        <v>34</v>
      </c>
      <c r="C43" s="89">
        <v>0</v>
      </c>
      <c r="D43" s="89"/>
      <c r="E43" s="49">
        <f>C43+D43</f>
        <v>0</v>
      </c>
    </row>
    <row r="44" spans="1:6" x14ac:dyDescent="0.2">
      <c r="A44" s="149"/>
      <c r="B44" s="85" t="s">
        <v>35</v>
      </c>
      <c r="C44" s="89">
        <v>1500</v>
      </c>
      <c r="D44" s="89"/>
      <c r="E44" s="49">
        <f t="shared" ref="E44:E45" si="5">C44+D44</f>
        <v>1500</v>
      </c>
    </row>
    <row r="45" spans="1:6" x14ac:dyDescent="0.2">
      <c r="A45" s="149"/>
      <c r="B45" s="85" t="s">
        <v>36</v>
      </c>
      <c r="C45" s="89">
        <v>13509.3</v>
      </c>
      <c r="D45" s="89">
        <v>1600</v>
      </c>
      <c r="E45" s="49">
        <f t="shared" si="5"/>
        <v>15109.3</v>
      </c>
    </row>
    <row r="46" spans="1:6" ht="15" x14ac:dyDescent="0.2">
      <c r="A46" s="148" t="s">
        <v>37</v>
      </c>
      <c r="B46" s="148"/>
      <c r="C46" s="59">
        <f>C47+C48+C49</f>
        <v>4590</v>
      </c>
      <c r="D46" s="90">
        <f>D47+D48+D49</f>
        <v>23709.200000000001</v>
      </c>
      <c r="E46" s="90">
        <f>E47+E48+E49</f>
        <v>28299.200000000001</v>
      </c>
    </row>
    <row r="47" spans="1:6" x14ac:dyDescent="0.2">
      <c r="A47" s="85"/>
      <c r="B47" s="85" t="s">
        <v>38</v>
      </c>
      <c r="C47" s="49">
        <v>3590</v>
      </c>
      <c r="D47" s="89">
        <v>15169.2</v>
      </c>
      <c r="E47" s="49">
        <f>C47+D47</f>
        <v>18759.2</v>
      </c>
      <c r="F47" s="94"/>
    </row>
    <row r="48" spans="1:6" x14ac:dyDescent="0.2">
      <c r="A48" s="85"/>
      <c r="B48" s="85" t="s">
        <v>180</v>
      </c>
      <c r="C48" s="89">
        <v>0</v>
      </c>
      <c r="D48" s="89"/>
      <c r="E48" s="49">
        <f t="shared" ref="E48:E51" si="6">C48+D48</f>
        <v>0</v>
      </c>
    </row>
    <row r="49" spans="1:6" ht="18" customHeight="1" x14ac:dyDescent="0.2">
      <c r="A49" s="85"/>
      <c r="B49" s="85" t="s">
        <v>40</v>
      </c>
      <c r="C49" s="89">
        <v>1000</v>
      </c>
      <c r="D49" s="89">
        <v>8540</v>
      </c>
      <c r="E49" s="49">
        <f t="shared" si="6"/>
        <v>9540</v>
      </c>
      <c r="F49" s="92"/>
    </row>
    <row r="50" spans="1:6" ht="33" customHeight="1" x14ac:dyDescent="0.2">
      <c r="A50" s="108"/>
      <c r="B50" s="107" t="s">
        <v>181</v>
      </c>
      <c r="C50" s="89">
        <f>C51</f>
        <v>0</v>
      </c>
      <c r="D50" s="90">
        <f t="shared" ref="D50" si="7">D51</f>
        <v>9000</v>
      </c>
      <c r="E50" s="59">
        <f t="shared" si="6"/>
        <v>9000</v>
      </c>
      <c r="F50" s="112"/>
    </row>
    <row r="51" spans="1:6" ht="18" customHeight="1" x14ac:dyDescent="0.2">
      <c r="A51" s="108"/>
      <c r="B51" s="108" t="s">
        <v>182</v>
      </c>
      <c r="C51" s="89"/>
      <c r="D51" s="89">
        <v>9000</v>
      </c>
      <c r="E51" s="49">
        <f t="shared" si="6"/>
        <v>9000</v>
      </c>
      <c r="F51" s="112"/>
    </row>
    <row r="52" spans="1:6" ht="15" x14ac:dyDescent="0.2">
      <c r="A52" s="150" t="s">
        <v>41</v>
      </c>
      <c r="B52" s="150"/>
      <c r="C52" s="59">
        <f>C7+C11+C14+C18+C24+C26+C30+C32+C42+C46</f>
        <v>360784.84299999994</v>
      </c>
      <c r="D52" s="59">
        <f>D7+D11+D14+D18+D26+D30+D32+D42+D46+D50</f>
        <v>39654.199999999997</v>
      </c>
      <c r="E52" s="59">
        <f>E7+E11+E14+E18+E26+E30+E32+E42+E46+E50</f>
        <v>400439.04299999995</v>
      </c>
      <c r="F52" s="94"/>
    </row>
    <row r="53" spans="1:6" ht="22.5" customHeight="1" x14ac:dyDescent="0.2">
      <c r="A53" s="150" t="s">
        <v>42</v>
      </c>
      <c r="B53" s="150"/>
      <c r="C53" s="59">
        <f>C54+C56+C58+C59+C60+C55+C57</f>
        <v>360784.80000000005</v>
      </c>
      <c r="D53" s="59">
        <f>D54+D55+D56+D57+D58+D59</f>
        <v>39654.199999999997</v>
      </c>
      <c r="E53" s="59">
        <f>E54+E55+E56+E57+E58+E59</f>
        <v>400439</v>
      </c>
    </row>
    <row r="54" spans="1:6" ht="15" x14ac:dyDescent="0.2">
      <c r="A54" s="147"/>
      <c r="B54" s="95" t="s">
        <v>43</v>
      </c>
      <c r="C54" s="58">
        <v>22125.9</v>
      </c>
      <c r="D54" s="58">
        <v>31969.200000000001</v>
      </c>
      <c r="E54" s="59">
        <f>C54+D54</f>
        <v>54095.100000000006</v>
      </c>
    </row>
    <row r="55" spans="1:6" ht="15" x14ac:dyDescent="0.2">
      <c r="A55" s="147"/>
      <c r="B55" s="95" t="s">
        <v>63</v>
      </c>
      <c r="C55" s="96">
        <v>158466.70000000001</v>
      </c>
      <c r="D55" s="96"/>
      <c r="E55" s="59">
        <f t="shared" ref="E55:E59" si="8">C55+D55</f>
        <v>158466.70000000001</v>
      </c>
    </row>
    <row r="56" spans="1:6" ht="15" x14ac:dyDescent="0.2">
      <c r="A56" s="147"/>
      <c r="B56" s="95" t="s">
        <v>53</v>
      </c>
      <c r="C56" s="90">
        <v>88405.2</v>
      </c>
      <c r="D56" s="90"/>
      <c r="E56" s="59">
        <f t="shared" si="8"/>
        <v>88405.2</v>
      </c>
      <c r="F56" s="97"/>
    </row>
    <row r="57" spans="1:6" ht="16.5" customHeight="1" x14ac:dyDescent="0.2">
      <c r="A57" s="147"/>
      <c r="B57" s="95" t="s">
        <v>49</v>
      </c>
      <c r="C57" s="90">
        <v>1000</v>
      </c>
      <c r="D57" s="90">
        <v>250</v>
      </c>
      <c r="E57" s="59">
        <f t="shared" si="8"/>
        <v>1250</v>
      </c>
    </row>
    <row r="58" spans="1:6" ht="15" x14ac:dyDescent="0.2">
      <c r="A58" s="147"/>
      <c r="B58" s="95" t="s">
        <v>72</v>
      </c>
      <c r="C58" s="59">
        <v>90787</v>
      </c>
      <c r="D58" s="59"/>
      <c r="E58" s="59">
        <f t="shared" si="8"/>
        <v>90787</v>
      </c>
    </row>
    <row r="59" spans="1:6" ht="15" x14ac:dyDescent="0.2">
      <c r="A59" s="147"/>
      <c r="B59" s="95" t="s">
        <v>183</v>
      </c>
      <c r="C59" s="59"/>
      <c r="D59" s="59">
        <v>7435</v>
      </c>
      <c r="E59" s="59">
        <f t="shared" si="8"/>
        <v>7435</v>
      </c>
    </row>
    <row r="60" spans="1:6" ht="15" x14ac:dyDescent="0.2">
      <c r="A60" s="147"/>
      <c r="B60" s="95"/>
      <c r="C60" s="58"/>
      <c r="D60" s="58"/>
      <c r="E60" s="49"/>
    </row>
    <row r="61" spans="1:6" ht="15" x14ac:dyDescent="0.2">
      <c r="A61" s="109"/>
      <c r="B61" s="110"/>
      <c r="C61" s="111"/>
      <c r="D61" s="111"/>
      <c r="E61" s="99"/>
    </row>
    <row r="62" spans="1:6" x14ac:dyDescent="0.2">
      <c r="A62" s="98"/>
      <c r="B62" s="98"/>
      <c r="C62" s="99"/>
      <c r="D62" s="98"/>
      <c r="E62" s="99"/>
    </row>
    <row r="63" spans="1:6" x14ac:dyDescent="0.2">
      <c r="A63" s="98"/>
      <c r="B63" s="98"/>
      <c r="C63" s="99"/>
      <c r="D63" s="98"/>
      <c r="E63" s="99"/>
    </row>
    <row r="64" spans="1:6" ht="33" customHeight="1" x14ac:dyDescent="0.2">
      <c r="A64" s="98"/>
      <c r="C64" s="94"/>
      <c r="E64" s="100"/>
    </row>
    <row r="65" spans="1:5" x14ac:dyDescent="0.2">
      <c r="C65" s="62" t="s">
        <v>65</v>
      </c>
      <c r="E65" s="94">
        <f>E60+E62</f>
        <v>0</v>
      </c>
    </row>
    <row r="66" spans="1:5" x14ac:dyDescent="0.2">
      <c r="C66" s="62" t="s">
        <v>66</v>
      </c>
    </row>
    <row r="67" spans="1:5" x14ac:dyDescent="0.2">
      <c r="B67" s="63" t="s">
        <v>68</v>
      </c>
    </row>
    <row r="68" spans="1:5" ht="30" x14ac:dyDescent="0.2">
      <c r="A68" s="151" t="s">
        <v>0</v>
      </c>
      <c r="B68" s="151"/>
      <c r="C68" s="58" t="s">
        <v>61</v>
      </c>
      <c r="D68" s="58" t="s">
        <v>67</v>
      </c>
      <c r="E68" s="98"/>
    </row>
    <row r="69" spans="1:5" ht="15" x14ac:dyDescent="0.2">
      <c r="A69" s="148" t="s">
        <v>1</v>
      </c>
      <c r="B69" s="148"/>
      <c r="C69" s="59">
        <f>C70+C72+C71</f>
        <v>198895.30000000002</v>
      </c>
      <c r="D69" s="59">
        <f>D70+D72+D71</f>
        <v>196535.8</v>
      </c>
      <c r="E69" s="59">
        <f>E70+E72+E71</f>
        <v>192842.69999999998</v>
      </c>
    </row>
    <row r="70" spans="1:5" x14ac:dyDescent="0.2">
      <c r="A70" s="149"/>
      <c r="B70" s="85" t="s">
        <v>2</v>
      </c>
      <c r="C70" s="49">
        <v>140050.70000000001</v>
      </c>
      <c r="D70" s="49">
        <v>139810</v>
      </c>
      <c r="E70" s="99">
        <v>136116.9</v>
      </c>
    </row>
    <row r="71" spans="1:5" x14ac:dyDescent="0.2">
      <c r="A71" s="149"/>
      <c r="B71" s="85" t="s">
        <v>62</v>
      </c>
      <c r="C71" s="49">
        <v>39122.400000000001</v>
      </c>
      <c r="D71" s="49">
        <v>37006.400000000001</v>
      </c>
      <c r="E71" s="99">
        <v>37006.400000000001</v>
      </c>
    </row>
    <row r="72" spans="1:5" x14ac:dyDescent="0.2">
      <c r="A72" s="149"/>
      <c r="B72" s="85" t="s">
        <v>51</v>
      </c>
      <c r="C72" s="48">
        <v>19722.2</v>
      </c>
      <c r="D72" s="48">
        <v>19719.400000000001</v>
      </c>
      <c r="E72" s="98">
        <v>19719.400000000001</v>
      </c>
    </row>
    <row r="73" spans="1:5" ht="15" x14ac:dyDescent="0.2">
      <c r="A73" s="148" t="s">
        <v>3</v>
      </c>
      <c r="B73" s="148"/>
      <c r="C73" s="58">
        <f>C74+C75</f>
        <v>21878.5</v>
      </c>
      <c r="D73" s="59">
        <f>D74+D75</f>
        <v>21618.937999999998</v>
      </c>
      <c r="E73" s="59">
        <f>E74+E75</f>
        <v>21212.6</v>
      </c>
    </row>
    <row r="74" spans="1:5" x14ac:dyDescent="0.2">
      <c r="A74" s="149"/>
      <c r="B74" s="85" t="s">
        <v>4</v>
      </c>
      <c r="C74" s="49">
        <v>17900.599999999999</v>
      </c>
      <c r="D74" s="49">
        <f>D69*9%</f>
        <v>17688.221999999998</v>
      </c>
      <c r="E74" s="98">
        <v>21212.6</v>
      </c>
    </row>
    <row r="75" spans="1:5" x14ac:dyDescent="0.2">
      <c r="A75" s="149"/>
      <c r="B75" s="85" t="s">
        <v>5</v>
      </c>
      <c r="C75" s="48">
        <v>3977.9</v>
      </c>
      <c r="D75" s="49">
        <f>D69*2%</f>
        <v>3930.7159999999999</v>
      </c>
      <c r="E75" s="98"/>
    </row>
    <row r="76" spans="1:5" ht="15" x14ac:dyDescent="0.2">
      <c r="A76" s="148" t="s">
        <v>6</v>
      </c>
      <c r="B76" s="148"/>
      <c r="C76" s="59">
        <f>C77+C79+C78</f>
        <v>9674.1999999999989</v>
      </c>
      <c r="D76" s="59">
        <f>D77+D79+D78</f>
        <v>10264.9</v>
      </c>
      <c r="E76" s="59">
        <f>E77+E79+E78</f>
        <v>11264.9</v>
      </c>
    </row>
    <row r="77" spans="1:5" x14ac:dyDescent="0.2">
      <c r="A77" s="149"/>
      <c r="B77" s="85" t="s">
        <v>7</v>
      </c>
      <c r="C77" s="49">
        <v>2038.9</v>
      </c>
      <c r="D77" s="49">
        <v>2500</v>
      </c>
      <c r="E77" s="98">
        <v>2500</v>
      </c>
    </row>
    <row r="78" spans="1:5" x14ac:dyDescent="0.2">
      <c r="A78" s="149"/>
      <c r="B78" s="85" t="s">
        <v>48</v>
      </c>
      <c r="C78" s="49">
        <v>235.3</v>
      </c>
      <c r="D78" s="49">
        <v>211.4</v>
      </c>
      <c r="E78" s="98">
        <v>211.4</v>
      </c>
    </row>
    <row r="79" spans="1:5" x14ac:dyDescent="0.2">
      <c r="A79" s="149"/>
      <c r="B79" s="85" t="s">
        <v>8</v>
      </c>
      <c r="C79" s="89">
        <v>7400</v>
      </c>
      <c r="D79" s="89">
        <v>7553.5</v>
      </c>
      <c r="E79" s="98">
        <v>8553.5</v>
      </c>
    </row>
    <row r="80" spans="1:5" ht="15" x14ac:dyDescent="0.2">
      <c r="A80" s="148" t="s">
        <v>9</v>
      </c>
      <c r="B80" s="148"/>
      <c r="C80" s="59">
        <f>C81+C82+C83+C85+C84</f>
        <v>18827.7</v>
      </c>
      <c r="D80" s="90">
        <f>D81+D82+D83+D85+D84</f>
        <v>9884.4</v>
      </c>
      <c r="E80" s="90">
        <f>E81+E82+E83+E85+E84</f>
        <v>12138.2</v>
      </c>
    </row>
    <row r="81" spans="1:5" x14ac:dyDescent="0.2">
      <c r="A81" s="149"/>
      <c r="B81" s="85" t="s">
        <v>10</v>
      </c>
      <c r="C81" s="89">
        <v>2368.1999999999998</v>
      </c>
      <c r="D81" s="89">
        <v>1613</v>
      </c>
      <c r="E81" s="98">
        <v>2368.1999999999998</v>
      </c>
    </row>
    <row r="82" spans="1:5" x14ac:dyDescent="0.2">
      <c r="A82" s="149"/>
      <c r="B82" s="85" t="s">
        <v>11</v>
      </c>
      <c r="C82" s="89">
        <v>13828.1</v>
      </c>
      <c r="D82" s="89">
        <v>6000</v>
      </c>
      <c r="E82" s="99">
        <v>7500</v>
      </c>
    </row>
    <row r="83" spans="1:5" x14ac:dyDescent="0.2">
      <c r="A83" s="149"/>
      <c r="B83" s="85" t="s">
        <v>12</v>
      </c>
      <c r="C83" s="89">
        <v>2180</v>
      </c>
      <c r="D83" s="89">
        <v>1920</v>
      </c>
      <c r="E83" s="99">
        <v>1920</v>
      </c>
    </row>
    <row r="84" spans="1:5" x14ac:dyDescent="0.2">
      <c r="A84" s="149"/>
      <c r="B84" s="85" t="s">
        <v>13</v>
      </c>
      <c r="C84" s="89">
        <v>201.4</v>
      </c>
      <c r="D84" s="89">
        <v>101.4</v>
      </c>
      <c r="E84" s="99">
        <v>100</v>
      </c>
    </row>
    <row r="85" spans="1:5" x14ac:dyDescent="0.2">
      <c r="A85" s="149"/>
      <c r="B85" s="85" t="s">
        <v>44</v>
      </c>
      <c r="C85" s="89">
        <v>250</v>
      </c>
      <c r="D85" s="89">
        <v>250</v>
      </c>
      <c r="E85" s="99">
        <v>250</v>
      </c>
    </row>
    <row r="86" spans="1:5" ht="15" x14ac:dyDescent="0.2">
      <c r="A86" s="148" t="s">
        <v>14</v>
      </c>
      <c r="B86" s="148"/>
      <c r="C86" s="59">
        <f>+C87</f>
        <v>500</v>
      </c>
      <c r="D86" s="59">
        <f>+D87</f>
        <v>0</v>
      </c>
      <c r="E86" s="59">
        <f>+E87</f>
        <v>0</v>
      </c>
    </row>
    <row r="87" spans="1:5" x14ac:dyDescent="0.2">
      <c r="A87" s="85">
        <v>22311</v>
      </c>
      <c r="B87" s="85" t="s">
        <v>16</v>
      </c>
      <c r="C87" s="49">
        <v>500</v>
      </c>
      <c r="D87" s="89">
        <v>0</v>
      </c>
      <c r="E87" s="98"/>
    </row>
    <row r="88" spans="1:5" ht="15" x14ac:dyDescent="0.2">
      <c r="A88" s="148" t="s">
        <v>17</v>
      </c>
      <c r="B88" s="148"/>
      <c r="C88" s="59">
        <f>C89+C91</f>
        <v>3231.8</v>
      </c>
      <c r="D88" s="90">
        <f>D89+D91</f>
        <v>200</v>
      </c>
      <c r="E88" s="90">
        <f>E89+E91</f>
        <v>350</v>
      </c>
    </row>
    <row r="89" spans="1:5" x14ac:dyDescent="0.2">
      <c r="A89" s="149"/>
      <c r="B89" s="85" t="s">
        <v>18</v>
      </c>
      <c r="C89" s="89">
        <v>800</v>
      </c>
      <c r="D89" s="89">
        <v>0</v>
      </c>
      <c r="E89" s="99"/>
    </row>
    <row r="90" spans="1:5" x14ac:dyDescent="0.2">
      <c r="A90" s="149"/>
      <c r="B90" s="85" t="s">
        <v>19</v>
      </c>
      <c r="C90" s="89"/>
      <c r="D90" s="89"/>
      <c r="E90" s="98"/>
    </row>
    <row r="91" spans="1:5" x14ac:dyDescent="0.2">
      <c r="A91" s="149"/>
      <c r="B91" s="91" t="s">
        <v>20</v>
      </c>
      <c r="C91" s="89">
        <v>2431.8000000000002</v>
      </c>
      <c r="D91" s="89">
        <v>200</v>
      </c>
      <c r="E91" s="99">
        <v>350</v>
      </c>
    </row>
    <row r="92" spans="1:5" ht="15" x14ac:dyDescent="0.2">
      <c r="A92" s="148" t="s">
        <v>21</v>
      </c>
      <c r="B92" s="148"/>
      <c r="C92" s="59">
        <f>C93</f>
        <v>5583.6</v>
      </c>
      <c r="D92" s="59">
        <f>D93</f>
        <v>2000</v>
      </c>
      <c r="E92" s="59">
        <f>E93</f>
        <v>4000</v>
      </c>
    </row>
    <row r="93" spans="1:5" x14ac:dyDescent="0.2">
      <c r="A93" s="85"/>
      <c r="B93" s="85" t="s">
        <v>22</v>
      </c>
      <c r="C93" s="89">
        <v>5583.6</v>
      </c>
      <c r="D93" s="89">
        <v>2000</v>
      </c>
      <c r="E93" s="99">
        <v>4000</v>
      </c>
    </row>
    <row r="94" spans="1:5" ht="15" x14ac:dyDescent="0.2">
      <c r="A94" s="148" t="s">
        <v>23</v>
      </c>
      <c r="B94" s="148"/>
      <c r="C94" s="59">
        <f>C95+C96+C97+C98+C99+C100+C101</f>
        <v>22450.799999999999</v>
      </c>
      <c r="D94" s="59">
        <f>D95+D96+D97+D98+D99+D100+D101</f>
        <v>19172</v>
      </c>
      <c r="E94" s="59">
        <f>E95+E96+E97+E98+E99+E100+E101</f>
        <v>382.2</v>
      </c>
    </row>
    <row r="95" spans="1:5" x14ac:dyDescent="0.2">
      <c r="A95" s="149"/>
      <c r="B95" s="85" t="s">
        <v>24</v>
      </c>
      <c r="C95" s="89">
        <v>220</v>
      </c>
      <c r="D95" s="89">
        <v>110</v>
      </c>
      <c r="E95" s="98">
        <v>110</v>
      </c>
    </row>
    <row r="96" spans="1:5" x14ac:dyDescent="0.2">
      <c r="A96" s="149"/>
      <c r="B96" s="85" t="s">
        <v>25</v>
      </c>
      <c r="C96" s="89"/>
      <c r="D96" s="89"/>
      <c r="E96" s="99"/>
    </row>
    <row r="97" spans="1:5" x14ac:dyDescent="0.2">
      <c r="A97" s="149"/>
      <c r="B97" s="85" t="s">
        <v>26</v>
      </c>
      <c r="C97" s="89">
        <v>169.1</v>
      </c>
      <c r="D97" s="89">
        <v>180</v>
      </c>
      <c r="E97" s="99">
        <v>180</v>
      </c>
    </row>
    <row r="98" spans="1:5" x14ac:dyDescent="0.2">
      <c r="A98" s="149"/>
      <c r="B98" s="85" t="s">
        <v>27</v>
      </c>
      <c r="C98" s="89">
        <v>92.2</v>
      </c>
      <c r="D98" s="89">
        <v>92.2</v>
      </c>
      <c r="E98" s="99">
        <v>92.2</v>
      </c>
    </row>
    <row r="99" spans="1:5" x14ac:dyDescent="0.2">
      <c r="A99" s="149"/>
      <c r="B99" s="93" t="s">
        <v>28</v>
      </c>
      <c r="C99" s="89">
        <v>27.5</v>
      </c>
      <c r="D99" s="89">
        <v>27.5</v>
      </c>
      <c r="E99" s="99"/>
    </row>
    <row r="100" spans="1:5" x14ac:dyDescent="0.2">
      <c r="A100" s="149"/>
      <c r="B100" s="85" t="s">
        <v>29</v>
      </c>
      <c r="C100" s="89">
        <v>1700</v>
      </c>
      <c r="D100" s="89">
        <v>0</v>
      </c>
      <c r="E100" s="99"/>
    </row>
    <row r="101" spans="1:5" x14ac:dyDescent="0.2">
      <c r="A101" s="149"/>
      <c r="B101" s="85" t="s">
        <v>30</v>
      </c>
      <c r="C101" s="89">
        <v>20242</v>
      </c>
      <c r="D101" s="89">
        <v>18762.3</v>
      </c>
      <c r="E101" s="99"/>
    </row>
    <row r="102" spans="1:5" ht="15" x14ac:dyDescent="0.2">
      <c r="A102" s="148" t="s">
        <v>32</v>
      </c>
      <c r="B102" s="148"/>
      <c r="C102" s="59">
        <f>C103+C104+C105</f>
        <v>20718.599999999999</v>
      </c>
      <c r="D102" s="59">
        <f>D103+D104+D105</f>
        <v>1021.8</v>
      </c>
      <c r="E102" s="59">
        <f>E103+E104+E105</f>
        <v>164.8</v>
      </c>
    </row>
    <row r="103" spans="1:5" x14ac:dyDescent="0.2">
      <c r="A103" s="149"/>
      <c r="B103" s="85" t="s">
        <v>34</v>
      </c>
      <c r="C103" s="89">
        <v>4264.1000000000004</v>
      </c>
      <c r="D103" s="89">
        <v>0</v>
      </c>
      <c r="E103" s="99"/>
    </row>
    <row r="104" spans="1:5" x14ac:dyDescent="0.2">
      <c r="A104" s="149"/>
      <c r="B104" s="85" t="s">
        <v>35</v>
      </c>
      <c r="C104" s="89">
        <v>2000</v>
      </c>
      <c r="D104" s="89">
        <v>0</v>
      </c>
      <c r="E104" s="98"/>
    </row>
    <row r="105" spans="1:5" x14ac:dyDescent="0.2">
      <c r="A105" s="149"/>
      <c r="B105" s="85" t="s">
        <v>36</v>
      </c>
      <c r="C105" s="89">
        <v>14454.5</v>
      </c>
      <c r="D105" s="89">
        <v>1021.8</v>
      </c>
      <c r="E105" s="99">
        <v>164.8</v>
      </c>
    </row>
    <row r="106" spans="1:5" ht="15" x14ac:dyDescent="0.2">
      <c r="A106" s="148" t="s">
        <v>37</v>
      </c>
      <c r="B106" s="148"/>
      <c r="C106" s="59">
        <f>C107+C108+C109</f>
        <v>2187</v>
      </c>
      <c r="D106" s="90">
        <f>D107+D108+D109</f>
        <v>300</v>
      </c>
      <c r="E106" s="90">
        <f>E107+E108+E109</f>
        <v>0</v>
      </c>
    </row>
    <row r="107" spans="1:5" x14ac:dyDescent="0.2">
      <c r="A107" s="85"/>
      <c r="B107" s="85" t="s">
        <v>38</v>
      </c>
      <c r="C107" s="48"/>
      <c r="D107" s="101"/>
      <c r="E107" s="98"/>
    </row>
    <row r="108" spans="1:5" x14ac:dyDescent="0.2">
      <c r="A108" s="85"/>
      <c r="B108" s="85" t="s">
        <v>39</v>
      </c>
      <c r="C108" s="89">
        <v>640</v>
      </c>
      <c r="D108" s="89">
        <v>0</v>
      </c>
      <c r="E108" s="99"/>
    </row>
    <row r="109" spans="1:5" x14ac:dyDescent="0.2">
      <c r="A109" s="85"/>
      <c r="B109" s="85" t="s">
        <v>40</v>
      </c>
      <c r="C109" s="89">
        <v>1547</v>
      </c>
      <c r="D109" s="89">
        <v>300</v>
      </c>
      <c r="E109" s="99"/>
    </row>
    <row r="110" spans="1:5" ht="15" x14ac:dyDescent="0.2">
      <c r="A110" s="150" t="s">
        <v>41</v>
      </c>
      <c r="B110" s="150"/>
      <c r="C110" s="59">
        <f>C69+C73+C76+C80+C86+C88+C92+C94+C102+C106</f>
        <v>303947.5</v>
      </c>
      <c r="D110" s="59">
        <f>D69+D73+D76+D80+D86+D88+D92+D94+D102+D106</f>
        <v>260997.83799999996</v>
      </c>
      <c r="E110" s="59">
        <f>E69+E73+E76+E80+E86+E88+E92+E94+E102+E106</f>
        <v>242355.4</v>
      </c>
    </row>
    <row r="111" spans="1:5" ht="15" x14ac:dyDescent="0.2">
      <c r="A111" s="150" t="s">
        <v>42</v>
      </c>
      <c r="B111" s="150"/>
      <c r="C111" s="59">
        <f>C112+C114+C116+C117+C118+C113</f>
        <v>303947.5</v>
      </c>
      <c r="D111" s="59">
        <f>D112+D114+D116+D117+D118+D113</f>
        <v>260997.79700000002</v>
      </c>
      <c r="E111" s="59">
        <f>E112+E114+E116+E117+E118+E113</f>
        <v>303947.5</v>
      </c>
    </row>
    <row r="112" spans="1:5" ht="15" x14ac:dyDescent="0.2">
      <c r="A112" s="147"/>
      <c r="B112" s="95" t="s">
        <v>43</v>
      </c>
      <c r="C112" s="96">
        <v>27351.3</v>
      </c>
      <c r="D112" s="58">
        <v>22125.897000000001</v>
      </c>
      <c r="E112" s="96">
        <v>27351.3</v>
      </c>
    </row>
    <row r="113" spans="1:5" ht="15" x14ac:dyDescent="0.2">
      <c r="A113" s="147"/>
      <c r="B113" s="95" t="s">
        <v>63</v>
      </c>
      <c r="C113" s="96">
        <v>157410.4</v>
      </c>
      <c r="D113" s="96">
        <v>158466.70000000001</v>
      </c>
      <c r="E113" s="96">
        <v>157410.4</v>
      </c>
    </row>
    <row r="114" spans="1:5" ht="15" x14ac:dyDescent="0.2">
      <c r="A114" s="147"/>
      <c r="B114" s="95" t="s">
        <v>53</v>
      </c>
      <c r="C114" s="90">
        <v>81494</v>
      </c>
      <c r="D114" s="90">
        <v>80405.2</v>
      </c>
      <c r="E114" s="90">
        <v>81494</v>
      </c>
    </row>
    <row r="115" spans="1:5" ht="15" x14ac:dyDescent="0.2">
      <c r="A115" s="147"/>
      <c r="B115" s="95" t="s">
        <v>49</v>
      </c>
      <c r="C115" s="90"/>
      <c r="D115" s="90"/>
      <c r="E115" s="90"/>
    </row>
    <row r="116" spans="1:5" ht="15" x14ac:dyDescent="0.2">
      <c r="A116" s="147"/>
      <c r="B116" s="95" t="s">
        <v>72</v>
      </c>
      <c r="C116" s="59">
        <v>37691.800000000003</v>
      </c>
      <c r="D116" s="59">
        <v>0</v>
      </c>
      <c r="E116" s="59">
        <v>37691.800000000003</v>
      </c>
    </row>
    <row r="117" spans="1:5" ht="15" x14ac:dyDescent="0.2">
      <c r="A117" s="147"/>
      <c r="B117" s="95" t="s">
        <v>55</v>
      </c>
      <c r="C117" s="59"/>
      <c r="D117" s="59"/>
      <c r="E117" s="102"/>
    </row>
    <row r="118" spans="1:5" ht="15" x14ac:dyDescent="0.2">
      <c r="A118" s="147"/>
      <c r="B118" s="95" t="s">
        <v>60</v>
      </c>
      <c r="C118" s="58"/>
      <c r="D118" s="58"/>
      <c r="E118" s="98"/>
    </row>
    <row r="124" spans="1:5" x14ac:dyDescent="0.2">
      <c r="C124" s="62" t="s">
        <v>82</v>
      </c>
    </row>
    <row r="125" spans="1:5" x14ac:dyDescent="0.2">
      <c r="C125" s="62" t="s">
        <v>83</v>
      </c>
    </row>
    <row r="126" spans="1:5" x14ac:dyDescent="0.2">
      <c r="B126" s="63" t="s">
        <v>68</v>
      </c>
    </row>
    <row r="127" spans="1:5" ht="30" x14ac:dyDescent="0.2">
      <c r="A127" s="151" t="s">
        <v>0</v>
      </c>
      <c r="B127" s="151"/>
      <c r="C127" s="58" t="s">
        <v>91</v>
      </c>
      <c r="D127" s="58" t="s">
        <v>73</v>
      </c>
      <c r="E127" s="84" t="s">
        <v>80</v>
      </c>
    </row>
    <row r="128" spans="1:5" ht="15" x14ac:dyDescent="0.2">
      <c r="A128" s="148" t="s">
        <v>1</v>
      </c>
      <c r="B128" s="148"/>
      <c r="C128" s="59">
        <f>C129+C131+C130</f>
        <v>192842.69999999998</v>
      </c>
      <c r="D128" s="59">
        <f>D129+D131+D130</f>
        <v>196442.69999999998</v>
      </c>
      <c r="E128" s="59">
        <f>E129+E131+E130</f>
        <v>198642.69999999998</v>
      </c>
    </row>
    <row r="129" spans="1:5" x14ac:dyDescent="0.2">
      <c r="A129" s="149"/>
      <c r="B129" s="85" t="s">
        <v>2</v>
      </c>
      <c r="C129" s="49">
        <v>136116.9</v>
      </c>
      <c r="D129" s="49">
        <v>139716.9</v>
      </c>
      <c r="E129" s="49">
        <v>139716.9</v>
      </c>
    </row>
    <row r="130" spans="1:5" x14ac:dyDescent="0.2">
      <c r="A130" s="149"/>
      <c r="B130" s="85" t="s">
        <v>62</v>
      </c>
      <c r="C130" s="49">
        <v>37006.400000000001</v>
      </c>
      <c r="D130" s="49">
        <v>37006.400000000001</v>
      </c>
      <c r="E130" s="49">
        <v>39206.400000000001</v>
      </c>
    </row>
    <row r="131" spans="1:5" x14ac:dyDescent="0.2">
      <c r="A131" s="149"/>
      <c r="B131" s="85" t="s">
        <v>51</v>
      </c>
      <c r="C131" s="48">
        <v>19719.400000000001</v>
      </c>
      <c r="D131" s="48">
        <v>19719.400000000001</v>
      </c>
      <c r="E131" s="49">
        <v>19719.400000000001</v>
      </c>
    </row>
    <row r="132" spans="1:5" ht="15" x14ac:dyDescent="0.2">
      <c r="A132" s="148" t="s">
        <v>3</v>
      </c>
      <c r="B132" s="148"/>
      <c r="C132" s="58">
        <f>C133+C134</f>
        <v>21212.696999999996</v>
      </c>
      <c r="D132" s="59">
        <f>D133+D134</f>
        <v>21608.696999999996</v>
      </c>
      <c r="E132" s="59">
        <f>E133+E134</f>
        <v>21930.7</v>
      </c>
    </row>
    <row r="133" spans="1:5" x14ac:dyDescent="0.2">
      <c r="A133" s="149"/>
      <c r="B133" s="85" t="s">
        <v>4</v>
      </c>
      <c r="C133" s="49">
        <f>C128*9%</f>
        <v>17355.842999999997</v>
      </c>
      <c r="D133" s="49">
        <f>D128*9%</f>
        <v>17679.842999999997</v>
      </c>
      <c r="E133" s="49">
        <v>17877.8</v>
      </c>
    </row>
    <row r="134" spans="1:5" x14ac:dyDescent="0.2">
      <c r="A134" s="149"/>
      <c r="B134" s="85" t="s">
        <v>5</v>
      </c>
      <c r="C134" s="49">
        <f>C128*2%</f>
        <v>3856.8539999999998</v>
      </c>
      <c r="D134" s="49">
        <f>D128*2%</f>
        <v>3928.8539999999998</v>
      </c>
      <c r="E134" s="49">
        <v>4052.9</v>
      </c>
    </row>
    <row r="135" spans="1:5" ht="15" x14ac:dyDescent="0.2">
      <c r="A135" s="148" t="s">
        <v>6</v>
      </c>
      <c r="B135" s="148"/>
      <c r="C135" s="59">
        <f>C136+C138+C137</f>
        <v>11264.9</v>
      </c>
      <c r="D135" s="59">
        <f>D136+D138+D137</f>
        <v>9764.9</v>
      </c>
      <c r="E135" s="59">
        <f>E136+E138+E137</f>
        <v>9764.9</v>
      </c>
    </row>
    <row r="136" spans="1:5" x14ac:dyDescent="0.2">
      <c r="A136" s="149"/>
      <c r="B136" s="85" t="s">
        <v>7</v>
      </c>
      <c r="C136" s="49">
        <v>2500</v>
      </c>
      <c r="D136" s="49">
        <v>2500</v>
      </c>
      <c r="E136" s="49">
        <v>2500</v>
      </c>
    </row>
    <row r="137" spans="1:5" x14ac:dyDescent="0.2">
      <c r="A137" s="149"/>
      <c r="B137" s="85" t="s">
        <v>48</v>
      </c>
      <c r="C137" s="49">
        <v>211.4</v>
      </c>
      <c r="D137" s="49">
        <v>0</v>
      </c>
      <c r="E137" s="48"/>
    </row>
    <row r="138" spans="1:5" x14ac:dyDescent="0.2">
      <c r="A138" s="149"/>
      <c r="B138" s="85" t="s">
        <v>8</v>
      </c>
      <c r="C138" s="89">
        <v>8553.5</v>
      </c>
      <c r="D138" s="89">
        <v>7264.9</v>
      </c>
      <c r="E138" s="48">
        <v>7264.9</v>
      </c>
    </row>
    <row r="139" spans="1:5" ht="15" x14ac:dyDescent="0.2">
      <c r="A139" s="148"/>
      <c r="B139" s="148"/>
      <c r="C139" s="59">
        <f>C140+C141+C142+C144+C143</f>
        <v>10983.699999999999</v>
      </c>
      <c r="D139" s="90">
        <f>D140+D141+D142+D144+D143</f>
        <v>12987.699999999999</v>
      </c>
      <c r="E139" s="90">
        <f>E140+E141+E142+E144+E143</f>
        <v>15287.699999999999</v>
      </c>
    </row>
    <row r="140" spans="1:5" x14ac:dyDescent="0.2">
      <c r="A140" s="149"/>
      <c r="B140" s="85" t="s">
        <v>10</v>
      </c>
      <c r="C140" s="89">
        <v>1712.3</v>
      </c>
      <c r="D140" s="89">
        <v>1716.3</v>
      </c>
      <c r="E140" s="48">
        <v>2016.3</v>
      </c>
    </row>
    <row r="141" spans="1:5" x14ac:dyDescent="0.2">
      <c r="A141" s="149"/>
      <c r="B141" s="85" t="s">
        <v>11</v>
      </c>
      <c r="C141" s="89">
        <v>7000</v>
      </c>
      <c r="D141" s="89">
        <v>9000</v>
      </c>
      <c r="E141" s="49">
        <v>11000</v>
      </c>
    </row>
    <row r="142" spans="1:5" x14ac:dyDescent="0.2">
      <c r="A142" s="149"/>
      <c r="B142" s="85" t="s">
        <v>12</v>
      </c>
      <c r="C142" s="89">
        <v>1920</v>
      </c>
      <c r="D142" s="89">
        <v>1920</v>
      </c>
      <c r="E142" s="49">
        <v>1920</v>
      </c>
    </row>
    <row r="143" spans="1:5" x14ac:dyDescent="0.2">
      <c r="A143" s="149"/>
      <c r="B143" s="85" t="s">
        <v>13</v>
      </c>
      <c r="C143" s="89">
        <v>101.4</v>
      </c>
      <c r="D143" s="89">
        <v>101.4</v>
      </c>
      <c r="E143" s="49">
        <v>101.4</v>
      </c>
    </row>
    <row r="144" spans="1:5" x14ac:dyDescent="0.2">
      <c r="A144" s="149"/>
      <c r="B144" s="85" t="s">
        <v>44</v>
      </c>
      <c r="C144" s="89">
        <v>250</v>
      </c>
      <c r="D144" s="89">
        <v>250</v>
      </c>
      <c r="E144" s="49">
        <v>250</v>
      </c>
    </row>
    <row r="145" spans="1:5" ht="15" x14ac:dyDescent="0.2">
      <c r="A145" s="148" t="s">
        <v>14</v>
      </c>
      <c r="B145" s="148"/>
      <c r="C145" s="59">
        <f>+C146</f>
        <v>0</v>
      </c>
      <c r="D145" s="59">
        <f>+D146</f>
        <v>0</v>
      </c>
      <c r="E145" s="59">
        <f>+E146</f>
        <v>0</v>
      </c>
    </row>
    <row r="146" spans="1:5" x14ac:dyDescent="0.2">
      <c r="A146" s="85">
        <v>22311</v>
      </c>
      <c r="B146" s="85" t="s">
        <v>16</v>
      </c>
      <c r="C146" s="49">
        <v>0</v>
      </c>
      <c r="D146" s="89">
        <v>0</v>
      </c>
      <c r="E146" s="48"/>
    </row>
    <row r="147" spans="1:5" ht="15" x14ac:dyDescent="0.2">
      <c r="A147" s="148" t="s">
        <v>17</v>
      </c>
      <c r="B147" s="148"/>
      <c r="C147" s="59">
        <f>C148+C150</f>
        <v>200</v>
      </c>
      <c r="D147" s="90">
        <f>D148+D150</f>
        <v>200</v>
      </c>
      <c r="E147" s="90">
        <f>E148+E150</f>
        <v>2670</v>
      </c>
    </row>
    <row r="148" spans="1:5" x14ac:dyDescent="0.2">
      <c r="A148" s="149"/>
      <c r="B148" s="85" t="s">
        <v>18</v>
      </c>
      <c r="C148" s="89">
        <v>0</v>
      </c>
      <c r="D148" s="89">
        <v>0</v>
      </c>
      <c r="E148" s="49"/>
    </row>
    <row r="149" spans="1:5" x14ac:dyDescent="0.2">
      <c r="A149" s="149"/>
      <c r="B149" s="85" t="s">
        <v>19</v>
      </c>
      <c r="C149" s="89"/>
      <c r="D149" s="89"/>
      <c r="E149" s="48"/>
    </row>
    <row r="150" spans="1:5" x14ac:dyDescent="0.2">
      <c r="A150" s="149"/>
      <c r="B150" s="91" t="s">
        <v>20</v>
      </c>
      <c r="C150" s="89">
        <v>200</v>
      </c>
      <c r="D150" s="89">
        <v>200</v>
      </c>
      <c r="E150" s="49">
        <v>2670</v>
      </c>
    </row>
    <row r="151" spans="1:5" ht="15" x14ac:dyDescent="0.2">
      <c r="A151" s="148" t="s">
        <v>21</v>
      </c>
      <c r="B151" s="148"/>
      <c r="C151" s="59">
        <f>C152</f>
        <v>2500</v>
      </c>
      <c r="D151" s="59">
        <f>D152</f>
        <v>3500</v>
      </c>
      <c r="E151" s="59">
        <f>E152</f>
        <v>4500</v>
      </c>
    </row>
    <row r="152" spans="1:5" x14ac:dyDescent="0.2">
      <c r="A152" s="85"/>
      <c r="B152" s="85" t="s">
        <v>22</v>
      </c>
      <c r="C152" s="89">
        <v>2500</v>
      </c>
      <c r="D152" s="89">
        <v>3500</v>
      </c>
      <c r="E152" s="89">
        <v>4500</v>
      </c>
    </row>
    <row r="153" spans="1:5" ht="15" x14ac:dyDescent="0.2">
      <c r="A153" s="148" t="s">
        <v>23</v>
      </c>
      <c r="B153" s="148"/>
      <c r="C153" s="59">
        <f>C154+C155+C156+C157+C158+C159+C160</f>
        <v>19172</v>
      </c>
      <c r="D153" s="59">
        <f>D154+D155+D156+D157+D158+D159+D160</f>
        <v>19172</v>
      </c>
      <c r="E153" s="59">
        <f>E154+E155+E156+E157+E158+E159+E160+E161</f>
        <v>88590</v>
      </c>
    </row>
    <row r="154" spans="1:5" x14ac:dyDescent="0.2">
      <c r="A154" s="149"/>
      <c r="B154" s="85" t="s">
        <v>24</v>
      </c>
      <c r="C154" s="89">
        <v>110</v>
      </c>
      <c r="D154" s="89">
        <v>110</v>
      </c>
      <c r="E154" s="49">
        <v>110</v>
      </c>
    </row>
    <row r="155" spans="1:5" x14ac:dyDescent="0.2">
      <c r="A155" s="149"/>
      <c r="B155" s="85" t="s">
        <v>25</v>
      </c>
      <c r="C155" s="89"/>
      <c r="D155" s="89"/>
      <c r="E155" s="49"/>
    </row>
    <row r="156" spans="1:5" x14ac:dyDescent="0.2">
      <c r="A156" s="149"/>
      <c r="B156" s="85" t="s">
        <v>26</v>
      </c>
      <c r="C156" s="89">
        <v>180</v>
      </c>
      <c r="D156" s="89">
        <v>180</v>
      </c>
      <c r="E156" s="49">
        <v>180</v>
      </c>
    </row>
    <row r="157" spans="1:5" x14ac:dyDescent="0.2">
      <c r="A157" s="149"/>
      <c r="B157" s="85" t="s">
        <v>27</v>
      </c>
      <c r="C157" s="89">
        <v>92.2</v>
      </c>
      <c r="D157" s="89">
        <v>92.2</v>
      </c>
      <c r="E157" s="49">
        <v>92.2</v>
      </c>
    </row>
    <row r="158" spans="1:5" x14ac:dyDescent="0.2">
      <c r="A158" s="149"/>
      <c r="B158" s="93" t="s">
        <v>28</v>
      </c>
      <c r="C158" s="89">
        <v>27.5</v>
      </c>
      <c r="D158" s="89">
        <v>27.5</v>
      </c>
      <c r="E158" s="89">
        <v>55</v>
      </c>
    </row>
    <row r="159" spans="1:5" x14ac:dyDescent="0.2">
      <c r="A159" s="149"/>
      <c r="B159" s="85" t="s">
        <v>29</v>
      </c>
      <c r="C159" s="89">
        <v>0</v>
      </c>
      <c r="D159" s="89">
        <v>0</v>
      </c>
      <c r="E159" s="49">
        <v>500</v>
      </c>
    </row>
    <row r="160" spans="1:5" x14ac:dyDescent="0.2">
      <c r="A160" s="149"/>
      <c r="B160" s="85" t="s">
        <v>30</v>
      </c>
      <c r="C160" s="89">
        <v>18762.3</v>
      </c>
      <c r="D160" s="89">
        <v>18762.3</v>
      </c>
      <c r="E160" s="89">
        <v>86762.3</v>
      </c>
    </row>
    <row r="161" spans="1:5" x14ac:dyDescent="0.2">
      <c r="A161" s="85"/>
      <c r="B161" s="85" t="s">
        <v>81</v>
      </c>
      <c r="C161" s="89"/>
      <c r="D161" s="89"/>
      <c r="E161" s="89">
        <v>890.5</v>
      </c>
    </row>
    <row r="162" spans="1:5" ht="15" x14ac:dyDescent="0.2">
      <c r="A162" s="148" t="s">
        <v>32</v>
      </c>
      <c r="B162" s="148"/>
      <c r="C162" s="59">
        <f>C163+C164+C165</f>
        <v>2521.8000000000002</v>
      </c>
      <c r="D162" s="59">
        <f>D163+D164+D165</f>
        <v>6021.8</v>
      </c>
      <c r="E162" s="59">
        <f>E163+E164+E165</f>
        <v>11521.8</v>
      </c>
    </row>
    <row r="163" spans="1:5" x14ac:dyDescent="0.2">
      <c r="A163" s="149"/>
      <c r="B163" s="85" t="s">
        <v>34</v>
      </c>
      <c r="C163" s="89">
        <v>0</v>
      </c>
      <c r="D163" s="89">
        <v>0</v>
      </c>
      <c r="E163" s="49"/>
    </row>
    <row r="164" spans="1:5" x14ac:dyDescent="0.2">
      <c r="A164" s="149"/>
      <c r="B164" s="85" t="s">
        <v>35</v>
      </c>
      <c r="C164" s="89">
        <v>1000</v>
      </c>
      <c r="D164" s="89">
        <v>1000</v>
      </c>
      <c r="E164" s="89">
        <v>1500</v>
      </c>
    </row>
    <row r="165" spans="1:5" x14ac:dyDescent="0.2">
      <c r="A165" s="149"/>
      <c r="B165" s="85" t="s">
        <v>36</v>
      </c>
      <c r="C165" s="89">
        <v>1521.8</v>
      </c>
      <c r="D165" s="89">
        <v>5021.8</v>
      </c>
      <c r="E165" s="89">
        <v>10021.799999999999</v>
      </c>
    </row>
    <row r="166" spans="1:5" ht="15" x14ac:dyDescent="0.2">
      <c r="A166" s="148" t="s">
        <v>37</v>
      </c>
      <c r="B166" s="148"/>
      <c r="C166" s="59">
        <f>C167+C168+C169</f>
        <v>300</v>
      </c>
      <c r="D166" s="90">
        <f>D167+D168+D169</f>
        <v>300</v>
      </c>
      <c r="E166" s="90">
        <f>E167+E168+E169</f>
        <v>4590</v>
      </c>
    </row>
    <row r="167" spans="1:5" x14ac:dyDescent="0.2">
      <c r="A167" s="85"/>
      <c r="B167" s="85" t="s">
        <v>38</v>
      </c>
      <c r="C167" s="48"/>
      <c r="D167" s="101"/>
      <c r="E167" s="49">
        <v>3590</v>
      </c>
    </row>
    <row r="168" spans="1:5" x14ac:dyDescent="0.2">
      <c r="A168" s="85"/>
      <c r="B168" s="85" t="s">
        <v>39</v>
      </c>
      <c r="C168" s="89">
        <v>0</v>
      </c>
      <c r="D168" s="89">
        <v>0</v>
      </c>
      <c r="E168" s="49"/>
    </row>
    <row r="169" spans="1:5" x14ac:dyDescent="0.2">
      <c r="A169" s="85"/>
      <c r="B169" s="85" t="s">
        <v>40</v>
      </c>
      <c r="C169" s="89">
        <v>300</v>
      </c>
      <c r="D169" s="89">
        <v>300</v>
      </c>
      <c r="E169" s="89">
        <v>1000</v>
      </c>
    </row>
    <row r="170" spans="1:5" ht="15" x14ac:dyDescent="0.2">
      <c r="A170" s="150" t="s">
        <v>41</v>
      </c>
      <c r="B170" s="150"/>
      <c r="C170" s="59">
        <f>C128+C132+C135+C139+C145+C147+C151+C153+C162+C166</f>
        <v>260997.79699999996</v>
      </c>
      <c r="D170" s="59">
        <f>D128+D132+D135+D139+D147+D151+D153+D162+D166</f>
        <v>269997.79699999996</v>
      </c>
      <c r="E170" s="59">
        <f>E128+E132+E135+E139+E145+E147+E151+E153+E162+E166</f>
        <v>357497.8</v>
      </c>
    </row>
    <row r="171" spans="1:5" ht="15" x14ac:dyDescent="0.2">
      <c r="A171" s="150" t="s">
        <v>42</v>
      </c>
      <c r="B171" s="150"/>
      <c r="C171" s="59">
        <f>C172+C174+C176+C177+C178+C173</f>
        <v>260997.79700000002</v>
      </c>
      <c r="D171" s="59">
        <f>D172+D173+D174+D175</f>
        <v>269997.79700000002</v>
      </c>
      <c r="E171" s="59">
        <f>E172+E173+E174+E175+E176</f>
        <v>357497.8</v>
      </c>
    </row>
    <row r="172" spans="1:5" ht="15" x14ac:dyDescent="0.2">
      <c r="A172" s="147"/>
      <c r="B172" s="95" t="s">
        <v>43</v>
      </c>
      <c r="C172" s="58">
        <v>22125.897000000001</v>
      </c>
      <c r="D172" s="58">
        <v>22125.897000000001</v>
      </c>
      <c r="E172" s="58">
        <v>7125.9</v>
      </c>
    </row>
    <row r="173" spans="1:5" ht="15" x14ac:dyDescent="0.2">
      <c r="A173" s="147"/>
      <c r="B173" s="95" t="s">
        <v>63</v>
      </c>
      <c r="C173" s="96">
        <v>158466.70000000001</v>
      </c>
      <c r="D173" s="96">
        <v>158466.70000000001</v>
      </c>
      <c r="E173" s="96">
        <v>158466.70000000001</v>
      </c>
    </row>
    <row r="174" spans="1:5" ht="15" x14ac:dyDescent="0.2">
      <c r="A174" s="147"/>
      <c r="B174" s="95" t="s">
        <v>53</v>
      </c>
      <c r="C174" s="90">
        <v>80405.2</v>
      </c>
      <c r="D174" s="90">
        <v>88405.2</v>
      </c>
      <c r="E174" s="90">
        <v>103405.2</v>
      </c>
    </row>
    <row r="175" spans="1:5" ht="15" x14ac:dyDescent="0.2">
      <c r="A175" s="147"/>
      <c r="B175" s="95" t="s">
        <v>49</v>
      </c>
      <c r="C175" s="90"/>
      <c r="D175" s="90">
        <v>1000</v>
      </c>
      <c r="E175" s="90">
        <v>1000</v>
      </c>
    </row>
    <row r="176" spans="1:5" ht="15" x14ac:dyDescent="0.2">
      <c r="A176" s="147"/>
      <c r="B176" s="95" t="s">
        <v>72</v>
      </c>
      <c r="C176" s="59"/>
      <c r="D176" s="103">
        <v>0</v>
      </c>
      <c r="E176" s="59">
        <v>87500</v>
      </c>
    </row>
    <row r="177" spans="1:5" ht="15" x14ac:dyDescent="0.2">
      <c r="A177" s="147"/>
      <c r="B177" s="95" t="s">
        <v>55</v>
      </c>
      <c r="C177" s="59"/>
      <c r="D177" s="59"/>
      <c r="E177" s="59"/>
    </row>
    <row r="178" spans="1:5" ht="15" x14ac:dyDescent="0.2">
      <c r="A178" s="147"/>
      <c r="B178" s="95" t="s">
        <v>60</v>
      </c>
      <c r="C178" s="58"/>
      <c r="D178" s="58"/>
      <c r="E178" s="49"/>
    </row>
  </sheetData>
  <mergeCells count="63">
    <mergeCell ref="A172:A178"/>
    <mergeCell ref="A162:B162"/>
    <mergeCell ref="A163:A165"/>
    <mergeCell ref="A166:B166"/>
    <mergeCell ref="A170:B170"/>
    <mergeCell ref="A171:B171"/>
    <mergeCell ref="A147:B147"/>
    <mergeCell ref="A148:A150"/>
    <mergeCell ref="A151:B151"/>
    <mergeCell ref="A153:B153"/>
    <mergeCell ref="A154:A160"/>
    <mergeCell ref="A135:B135"/>
    <mergeCell ref="A136:A138"/>
    <mergeCell ref="A139:B139"/>
    <mergeCell ref="A140:A144"/>
    <mergeCell ref="A145:B145"/>
    <mergeCell ref="A127:B127"/>
    <mergeCell ref="A128:B128"/>
    <mergeCell ref="A129:A131"/>
    <mergeCell ref="A132:B132"/>
    <mergeCell ref="A133:A134"/>
    <mergeCell ref="A6:B6"/>
    <mergeCell ref="A8:A10"/>
    <mergeCell ref="A11:B11"/>
    <mergeCell ref="A12:A13"/>
    <mergeCell ref="A15:A17"/>
    <mergeCell ref="A54:A60"/>
    <mergeCell ref="A7:B7"/>
    <mergeCell ref="A14:B14"/>
    <mergeCell ref="A53:B53"/>
    <mergeCell ref="A32:B32"/>
    <mergeCell ref="A33:A39"/>
    <mergeCell ref="A42:B42"/>
    <mergeCell ref="A43:A45"/>
    <mergeCell ref="A46:B46"/>
    <mergeCell ref="A52:B52"/>
    <mergeCell ref="A19:A23"/>
    <mergeCell ref="A24:B24"/>
    <mergeCell ref="A26:B26"/>
    <mergeCell ref="A27:A29"/>
    <mergeCell ref="A30:B30"/>
    <mergeCell ref="A18:B18"/>
    <mergeCell ref="A68:B68"/>
    <mergeCell ref="A69:B69"/>
    <mergeCell ref="A70:A72"/>
    <mergeCell ref="A73:B73"/>
    <mergeCell ref="A74:A75"/>
    <mergeCell ref="A76:B76"/>
    <mergeCell ref="A77:A79"/>
    <mergeCell ref="A80:B80"/>
    <mergeCell ref="A81:A85"/>
    <mergeCell ref="A86:B86"/>
    <mergeCell ref="A88:B88"/>
    <mergeCell ref="A89:A91"/>
    <mergeCell ref="A92:B92"/>
    <mergeCell ref="A94:B94"/>
    <mergeCell ref="A95:A101"/>
    <mergeCell ref="A112:A118"/>
    <mergeCell ref="A102:B102"/>
    <mergeCell ref="A103:A105"/>
    <mergeCell ref="A106:B106"/>
    <mergeCell ref="A110:B110"/>
    <mergeCell ref="A111:B111"/>
  </mergeCells>
  <pageMargins left="0.95" right="0" top="0.25" bottom="0" header="0" footer="0.05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100" zoomScaleSheetLayoutView="100" workbookViewId="0">
      <selection activeCell="C7" sqref="C7"/>
    </sheetView>
  </sheetViews>
  <sheetFormatPr defaultRowHeight="14.25" x14ac:dyDescent="0.2"/>
  <cols>
    <col min="1" max="1" width="4.5703125" style="46" customWidth="1"/>
    <col min="2" max="2" width="42.7109375" style="46" customWidth="1"/>
    <col min="3" max="3" width="13.85546875" style="46" customWidth="1"/>
    <col min="4" max="4" width="13.28515625" style="46" customWidth="1"/>
    <col min="5" max="5" width="15.5703125" style="46" customWidth="1"/>
    <col min="6" max="16384" width="9.140625" style="46"/>
  </cols>
  <sheetData>
    <row r="1" spans="1:5" x14ac:dyDescent="0.2">
      <c r="C1" s="46" t="s">
        <v>213</v>
      </c>
    </row>
    <row r="2" spans="1:5" x14ac:dyDescent="0.2">
      <c r="C2" s="46" t="s">
        <v>99</v>
      </c>
    </row>
    <row r="4" spans="1:5" ht="30" customHeight="1" x14ac:dyDescent="0.2">
      <c r="A4" s="152" t="s">
        <v>218</v>
      </c>
      <c r="B4" s="152"/>
      <c r="C4" s="152"/>
      <c r="D4" s="152"/>
      <c r="E4" s="152"/>
    </row>
    <row r="6" spans="1:5" ht="15" x14ac:dyDescent="0.2">
      <c r="A6" s="140" t="s">
        <v>95</v>
      </c>
      <c r="B6" s="140" t="s">
        <v>96</v>
      </c>
      <c r="C6" s="140" t="s">
        <v>97</v>
      </c>
      <c r="D6" s="140"/>
      <c r="E6" s="140"/>
    </row>
    <row r="7" spans="1:5" ht="45" x14ac:dyDescent="0.2">
      <c r="A7" s="140"/>
      <c r="B7" s="140"/>
      <c r="C7" s="50" t="s">
        <v>100</v>
      </c>
      <c r="D7" s="50" t="s">
        <v>101</v>
      </c>
      <c r="E7" s="50" t="s">
        <v>185</v>
      </c>
    </row>
    <row r="8" spans="1:5" ht="57" customHeight="1" x14ac:dyDescent="0.2">
      <c r="A8" s="48">
        <v>1</v>
      </c>
      <c r="B8" s="48" t="s">
        <v>102</v>
      </c>
      <c r="C8" s="49">
        <v>1000</v>
      </c>
      <c r="D8" s="48"/>
      <c r="E8" s="49">
        <f>C8+D8</f>
        <v>1000</v>
      </c>
    </row>
    <row r="9" spans="1:5" ht="69.75" customHeight="1" x14ac:dyDescent="0.2">
      <c r="A9" s="48">
        <v>2</v>
      </c>
      <c r="B9" s="48" t="s">
        <v>103</v>
      </c>
      <c r="C9" s="49">
        <v>6000</v>
      </c>
      <c r="D9" s="49">
        <v>600</v>
      </c>
      <c r="E9" s="49">
        <f t="shared" ref="E9:E23" si="0">C9+D9</f>
        <v>6600</v>
      </c>
    </row>
    <row r="10" spans="1:5" ht="50.25" customHeight="1" x14ac:dyDescent="0.2">
      <c r="A10" s="48">
        <v>3</v>
      </c>
      <c r="B10" s="48" t="s">
        <v>104</v>
      </c>
      <c r="C10" s="49">
        <v>700</v>
      </c>
      <c r="D10" s="48"/>
      <c r="E10" s="49">
        <f t="shared" si="0"/>
        <v>700</v>
      </c>
    </row>
    <row r="11" spans="1:5" ht="28.5" x14ac:dyDescent="0.2">
      <c r="A11" s="48">
        <v>4</v>
      </c>
      <c r="B11" s="48" t="s">
        <v>105</v>
      </c>
      <c r="C11" s="49">
        <v>3500</v>
      </c>
      <c r="D11" s="49">
        <v>-1103.5999999999999</v>
      </c>
      <c r="E11" s="49">
        <f t="shared" si="0"/>
        <v>2396.4</v>
      </c>
    </row>
    <row r="12" spans="1:5" ht="58.5" customHeight="1" x14ac:dyDescent="0.2">
      <c r="A12" s="48">
        <v>5</v>
      </c>
      <c r="B12" s="48" t="s">
        <v>170</v>
      </c>
      <c r="C12" s="49">
        <v>2300</v>
      </c>
      <c r="D12" s="48"/>
      <c r="E12" s="49">
        <f t="shared" si="0"/>
        <v>2300</v>
      </c>
    </row>
    <row r="13" spans="1:5" ht="35.25" customHeight="1" x14ac:dyDescent="0.2">
      <c r="A13" s="48">
        <v>6</v>
      </c>
      <c r="B13" s="48" t="s">
        <v>106</v>
      </c>
      <c r="C13" s="49">
        <v>3500</v>
      </c>
      <c r="D13" s="48"/>
      <c r="E13" s="49">
        <f t="shared" si="0"/>
        <v>3500</v>
      </c>
    </row>
    <row r="14" spans="1:5" ht="23.25" customHeight="1" x14ac:dyDescent="0.2">
      <c r="A14" s="48">
        <v>7</v>
      </c>
      <c r="B14" s="48" t="s">
        <v>107</v>
      </c>
      <c r="C14" s="49">
        <v>136</v>
      </c>
      <c r="D14" s="48"/>
      <c r="E14" s="49">
        <f t="shared" si="0"/>
        <v>136</v>
      </c>
    </row>
    <row r="15" spans="1:5" ht="39.75" customHeight="1" x14ac:dyDescent="0.2">
      <c r="A15" s="48">
        <v>8</v>
      </c>
      <c r="B15" s="48" t="s">
        <v>108</v>
      </c>
      <c r="C15" s="49">
        <v>476</v>
      </c>
      <c r="D15" s="48"/>
      <c r="E15" s="49">
        <f t="shared" si="0"/>
        <v>476</v>
      </c>
    </row>
    <row r="16" spans="1:5" ht="45" customHeight="1" x14ac:dyDescent="0.2">
      <c r="A16" s="48">
        <v>9</v>
      </c>
      <c r="B16" s="48" t="s">
        <v>109</v>
      </c>
      <c r="C16" s="49">
        <v>283</v>
      </c>
      <c r="D16" s="48"/>
      <c r="E16" s="49">
        <f t="shared" si="0"/>
        <v>283</v>
      </c>
    </row>
    <row r="17" spans="1:5" ht="26.25" customHeight="1" x14ac:dyDescent="0.2">
      <c r="A17" s="48">
        <v>10</v>
      </c>
      <c r="B17" s="48" t="s">
        <v>110</v>
      </c>
      <c r="C17" s="49">
        <v>867</v>
      </c>
      <c r="D17" s="49">
        <v>503.6</v>
      </c>
      <c r="E17" s="49">
        <f t="shared" si="0"/>
        <v>1370.6</v>
      </c>
    </row>
    <row r="18" spans="1:5" ht="24.75" customHeight="1" x14ac:dyDescent="0.2">
      <c r="A18" s="48">
        <v>11</v>
      </c>
      <c r="B18" s="48" t="s">
        <v>171</v>
      </c>
      <c r="C18" s="49">
        <v>40000</v>
      </c>
      <c r="D18" s="49"/>
      <c r="E18" s="49">
        <f t="shared" si="0"/>
        <v>40000</v>
      </c>
    </row>
    <row r="19" spans="1:5" ht="25.5" customHeight="1" x14ac:dyDescent="0.2">
      <c r="A19" s="48">
        <v>12</v>
      </c>
      <c r="B19" s="48" t="s">
        <v>172</v>
      </c>
      <c r="C19" s="49">
        <v>8500</v>
      </c>
      <c r="D19" s="49"/>
      <c r="E19" s="49">
        <f t="shared" si="0"/>
        <v>8500</v>
      </c>
    </row>
    <row r="20" spans="1:5" ht="30.75" customHeight="1" x14ac:dyDescent="0.2">
      <c r="A20" s="48">
        <v>13</v>
      </c>
      <c r="B20" s="48" t="s">
        <v>174</v>
      </c>
      <c r="C20" s="49">
        <v>9000</v>
      </c>
      <c r="D20" s="49"/>
      <c r="E20" s="49">
        <f t="shared" si="0"/>
        <v>9000</v>
      </c>
    </row>
    <row r="21" spans="1:5" ht="30.75" customHeight="1" x14ac:dyDescent="0.2">
      <c r="A21" s="48">
        <v>14</v>
      </c>
      <c r="B21" s="48" t="s">
        <v>173</v>
      </c>
      <c r="C21" s="49">
        <v>4000</v>
      </c>
      <c r="D21" s="49"/>
      <c r="E21" s="49">
        <f t="shared" si="0"/>
        <v>4000</v>
      </c>
    </row>
    <row r="22" spans="1:5" ht="42.75" customHeight="1" x14ac:dyDescent="0.2">
      <c r="A22" s="48">
        <v>15</v>
      </c>
      <c r="B22" s="48" t="s">
        <v>175</v>
      </c>
      <c r="C22" s="49">
        <v>4000</v>
      </c>
      <c r="D22" s="49"/>
      <c r="E22" s="49">
        <f t="shared" si="0"/>
        <v>4000</v>
      </c>
    </row>
    <row r="23" spans="1:5" ht="28.5" x14ac:dyDescent="0.2">
      <c r="A23" s="48">
        <v>16</v>
      </c>
      <c r="B23" s="48" t="s">
        <v>176</v>
      </c>
      <c r="C23" s="49">
        <v>2500</v>
      </c>
      <c r="D23" s="49"/>
      <c r="E23" s="49">
        <f t="shared" si="0"/>
        <v>2500</v>
      </c>
    </row>
    <row r="24" spans="1:5" ht="15" x14ac:dyDescent="0.2">
      <c r="A24" s="48"/>
      <c r="B24" s="50" t="s">
        <v>111</v>
      </c>
      <c r="C24" s="59">
        <f>SUM(C8:C23)</f>
        <v>86762</v>
      </c>
      <c r="D24" s="59">
        <f t="shared" ref="D24:E24" si="1">SUM(D8:D23)</f>
        <v>0</v>
      </c>
      <c r="E24" s="59">
        <f t="shared" si="1"/>
        <v>86762</v>
      </c>
    </row>
    <row r="25" spans="1:5" x14ac:dyDescent="0.2">
      <c r="A25" s="47"/>
      <c r="B25" s="47"/>
      <c r="C25" s="47"/>
      <c r="D25" s="47"/>
      <c r="E25" s="47"/>
    </row>
    <row r="26" spans="1:5" x14ac:dyDescent="0.2">
      <c r="A26" s="47"/>
      <c r="B26" s="47"/>
      <c r="C26" s="47"/>
      <c r="D26" s="47"/>
      <c r="E26" s="47"/>
    </row>
  </sheetData>
  <mergeCells count="4">
    <mergeCell ref="C6:E6"/>
    <mergeCell ref="B6:B7"/>
    <mergeCell ref="A6:A7"/>
    <mergeCell ref="A4:E4"/>
  </mergeCells>
  <pageMargins left="0.7" right="0.7" top="0.75" bottom="0.75" header="0.3" footer="0.3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9"/>
  <sheetViews>
    <sheetView view="pageBreakPreview" topLeftCell="A32" zoomScaleNormal="100" zoomScaleSheetLayoutView="100" workbookViewId="0">
      <selection activeCell="C14" sqref="C14"/>
    </sheetView>
  </sheetViews>
  <sheetFormatPr defaultRowHeight="14.25" x14ac:dyDescent="0.2"/>
  <cols>
    <col min="1" max="1" width="7" style="46" customWidth="1"/>
    <col min="2" max="2" width="32.85546875" style="46" customWidth="1"/>
    <col min="3" max="3" width="14.5703125" style="46" customWidth="1"/>
    <col min="4" max="4" width="15.28515625" style="46" customWidth="1"/>
    <col min="5" max="5" width="13.42578125" style="46" customWidth="1"/>
    <col min="6" max="6" width="27" style="46" customWidth="1"/>
    <col min="7" max="16384" width="9.140625" style="46"/>
  </cols>
  <sheetData>
    <row r="2" spans="1:5" ht="15" x14ac:dyDescent="0.25">
      <c r="B2" s="60"/>
      <c r="C2" s="46" t="s">
        <v>213</v>
      </c>
      <c r="D2" s="61"/>
    </row>
    <row r="3" spans="1:5" ht="15" x14ac:dyDescent="0.25">
      <c r="B3" s="62"/>
      <c r="C3" s="46" t="s">
        <v>99</v>
      </c>
      <c r="D3" s="61"/>
    </row>
    <row r="5" spans="1:5" x14ac:dyDescent="0.2">
      <c r="B5" s="63" t="s">
        <v>186</v>
      </c>
    </row>
    <row r="6" spans="1:5" x14ac:dyDescent="0.2">
      <c r="B6" s="63"/>
    </row>
    <row r="7" spans="1:5" ht="47.25" customHeight="1" x14ac:dyDescent="0.2">
      <c r="A7" s="151" t="s">
        <v>0</v>
      </c>
      <c r="B7" s="151"/>
      <c r="C7" s="58" t="s">
        <v>93</v>
      </c>
      <c r="D7" s="58" t="s">
        <v>94</v>
      </c>
      <c r="E7" s="58" t="s">
        <v>187</v>
      </c>
    </row>
    <row r="8" spans="1:5" ht="15" x14ac:dyDescent="0.25">
      <c r="A8" s="64" t="s">
        <v>1</v>
      </c>
      <c r="B8" s="64"/>
      <c r="C8" s="65">
        <f>C9+C10</f>
        <v>36105.699999999997</v>
      </c>
      <c r="D8" s="66">
        <f>D9+D10</f>
        <v>0</v>
      </c>
      <c r="E8" s="66">
        <f>E9+E10</f>
        <v>36105.699999999997</v>
      </c>
    </row>
    <row r="9" spans="1:5" x14ac:dyDescent="0.2">
      <c r="A9" s="156"/>
      <c r="B9" s="64" t="s">
        <v>2</v>
      </c>
      <c r="C9" s="67">
        <v>26680.1</v>
      </c>
      <c r="D9" s="68">
        <v>319</v>
      </c>
      <c r="E9" s="68">
        <f>C9+D9</f>
        <v>26999.1</v>
      </c>
    </row>
    <row r="10" spans="1:5" x14ac:dyDescent="0.2">
      <c r="A10" s="156"/>
      <c r="B10" s="64" t="s">
        <v>69</v>
      </c>
      <c r="C10" s="68">
        <v>9425.6</v>
      </c>
      <c r="D10" s="68">
        <v>-319</v>
      </c>
      <c r="E10" s="68">
        <f>C10+D10</f>
        <v>9106.6</v>
      </c>
    </row>
    <row r="11" spans="1:5" ht="15" x14ac:dyDescent="0.25">
      <c r="A11" s="157" t="s">
        <v>3</v>
      </c>
      <c r="B11" s="157"/>
      <c r="C11" s="66">
        <f>C12+C13</f>
        <v>3971.6269999999995</v>
      </c>
      <c r="D11" s="66">
        <f>D12+D13</f>
        <v>0</v>
      </c>
      <c r="E11" s="66">
        <f>E12+E13</f>
        <v>3971.6</v>
      </c>
    </row>
    <row r="12" spans="1:5" x14ac:dyDescent="0.2">
      <c r="A12" s="156"/>
      <c r="B12" s="69" t="s">
        <v>4</v>
      </c>
      <c r="C12" s="68">
        <f>C8*9%</f>
        <v>3249.5129999999995</v>
      </c>
      <c r="D12" s="68"/>
      <c r="E12" s="68">
        <v>3249.5</v>
      </c>
    </row>
    <row r="13" spans="1:5" x14ac:dyDescent="0.2">
      <c r="A13" s="156"/>
      <c r="B13" s="69" t="s">
        <v>5</v>
      </c>
      <c r="C13" s="68">
        <f>C8*2%</f>
        <v>722.11399999999992</v>
      </c>
      <c r="D13" s="68"/>
      <c r="E13" s="68">
        <v>722.1</v>
      </c>
    </row>
    <row r="14" spans="1:5" x14ac:dyDescent="0.2">
      <c r="A14" s="70" t="s">
        <v>6</v>
      </c>
      <c r="B14" s="70"/>
      <c r="C14" s="67">
        <f>C15+C16</f>
        <v>0</v>
      </c>
      <c r="D14" s="67">
        <f>D15+D16</f>
        <v>0</v>
      </c>
      <c r="E14" s="71"/>
    </row>
    <row r="15" spans="1:5" x14ac:dyDescent="0.2">
      <c r="A15" s="156"/>
      <c r="B15" s="64" t="s">
        <v>7</v>
      </c>
      <c r="C15" s="67"/>
      <c r="D15" s="67"/>
      <c r="E15" s="71"/>
    </row>
    <row r="16" spans="1:5" x14ac:dyDescent="0.2">
      <c r="A16" s="156"/>
      <c r="B16" s="64" t="s">
        <v>8</v>
      </c>
      <c r="C16" s="68"/>
      <c r="D16" s="67"/>
      <c r="E16" s="71"/>
    </row>
    <row r="17" spans="1:5" ht="15" x14ac:dyDescent="0.25">
      <c r="A17" s="154" t="s">
        <v>56</v>
      </c>
      <c r="B17" s="154"/>
      <c r="C17" s="65">
        <f>C18+C19+C20+C21</f>
        <v>2133</v>
      </c>
      <c r="D17" s="65">
        <f>D18+D19+D20+D21</f>
        <v>199.6</v>
      </c>
      <c r="E17" s="65">
        <f>C17+D17</f>
        <v>2332.6</v>
      </c>
    </row>
    <row r="18" spans="1:5" ht="15" x14ac:dyDescent="0.25">
      <c r="A18" s="156"/>
      <c r="B18" s="64" t="s">
        <v>10</v>
      </c>
      <c r="C18" s="68">
        <v>100</v>
      </c>
      <c r="D18" s="68"/>
      <c r="E18" s="65">
        <f t="shared" ref="E18:E24" si="0">C18+D18</f>
        <v>100</v>
      </c>
    </row>
    <row r="19" spans="1:5" ht="15" x14ac:dyDescent="0.25">
      <c r="A19" s="156"/>
      <c r="B19" s="64" t="s">
        <v>11</v>
      </c>
      <c r="C19" s="68">
        <v>1983</v>
      </c>
      <c r="D19" s="68">
        <v>199.6</v>
      </c>
      <c r="E19" s="65">
        <f t="shared" si="0"/>
        <v>2182.6</v>
      </c>
    </row>
    <row r="20" spans="1:5" ht="15" x14ac:dyDescent="0.25">
      <c r="A20" s="156"/>
      <c r="B20" s="64" t="s">
        <v>12</v>
      </c>
      <c r="C20" s="68">
        <v>50</v>
      </c>
      <c r="D20" s="68"/>
      <c r="E20" s="65">
        <f t="shared" si="0"/>
        <v>50</v>
      </c>
    </row>
    <row r="21" spans="1:5" ht="15" x14ac:dyDescent="0.25">
      <c r="A21" s="156"/>
      <c r="B21" s="64" t="s">
        <v>13</v>
      </c>
      <c r="C21" s="68">
        <v>0</v>
      </c>
      <c r="D21" s="68"/>
      <c r="E21" s="65">
        <f t="shared" si="0"/>
        <v>0</v>
      </c>
    </row>
    <row r="22" spans="1:5" ht="15" x14ac:dyDescent="0.25">
      <c r="A22" s="155" t="s">
        <v>14</v>
      </c>
      <c r="B22" s="155"/>
      <c r="C22" s="65">
        <f>C23+C24</f>
        <v>530</v>
      </c>
      <c r="D22" s="72">
        <f>D23+D24</f>
        <v>-199.6</v>
      </c>
      <c r="E22" s="65">
        <f t="shared" si="0"/>
        <v>330.4</v>
      </c>
    </row>
    <row r="23" spans="1:5" ht="15" x14ac:dyDescent="0.25">
      <c r="A23" s="73">
        <v>22201</v>
      </c>
      <c r="B23" s="64" t="s">
        <v>15</v>
      </c>
      <c r="C23" s="68">
        <v>100</v>
      </c>
      <c r="D23" s="68"/>
      <c r="E23" s="65">
        <f t="shared" si="0"/>
        <v>100</v>
      </c>
    </row>
    <row r="24" spans="1:5" ht="15" x14ac:dyDescent="0.25">
      <c r="A24" s="73">
        <v>22311</v>
      </c>
      <c r="B24" s="64" t="s">
        <v>16</v>
      </c>
      <c r="C24" s="68">
        <v>430</v>
      </c>
      <c r="D24" s="74">
        <v>-199.6</v>
      </c>
      <c r="E24" s="65">
        <f t="shared" si="0"/>
        <v>230.4</v>
      </c>
    </row>
    <row r="25" spans="1:5" ht="15" x14ac:dyDescent="0.25">
      <c r="A25" s="154" t="s">
        <v>57</v>
      </c>
      <c r="B25" s="154"/>
      <c r="C25" s="65">
        <f>C26</f>
        <v>0</v>
      </c>
      <c r="D25" s="65">
        <f>D26</f>
        <v>0</v>
      </c>
      <c r="E25" s="71"/>
    </row>
    <row r="26" spans="1:5" x14ac:dyDescent="0.2">
      <c r="A26" s="75"/>
      <c r="B26" s="64" t="s">
        <v>18</v>
      </c>
      <c r="C26" s="68"/>
      <c r="D26" s="74"/>
      <c r="E26" s="71"/>
    </row>
    <row r="27" spans="1:5" ht="15" x14ac:dyDescent="0.25">
      <c r="A27" s="154" t="s">
        <v>58</v>
      </c>
      <c r="B27" s="154"/>
      <c r="C27" s="65">
        <f>C28</f>
        <v>532</v>
      </c>
      <c r="D27" s="65">
        <f>D28</f>
        <v>0</v>
      </c>
      <c r="E27" s="65">
        <f>E28</f>
        <v>532</v>
      </c>
    </row>
    <row r="28" spans="1:5" x14ac:dyDescent="0.2">
      <c r="A28" s="75"/>
      <c r="B28" s="64" t="s">
        <v>22</v>
      </c>
      <c r="C28" s="68">
        <v>532</v>
      </c>
      <c r="D28" s="68"/>
      <c r="E28" s="68">
        <v>532</v>
      </c>
    </row>
    <row r="29" spans="1:5" ht="15" x14ac:dyDescent="0.25">
      <c r="A29" s="154" t="s">
        <v>23</v>
      </c>
      <c r="B29" s="154"/>
      <c r="C29" s="65">
        <f>C31+C32+C33+C30</f>
        <v>600</v>
      </c>
      <c r="D29" s="65">
        <f>D31+D32+D33+D30</f>
        <v>0</v>
      </c>
      <c r="E29" s="65">
        <f>E31+E32+E33+E30</f>
        <v>600</v>
      </c>
    </row>
    <row r="30" spans="1:5" x14ac:dyDescent="0.2">
      <c r="A30" s="155"/>
      <c r="B30" s="64" t="s">
        <v>24</v>
      </c>
      <c r="C30" s="68"/>
      <c r="D30" s="68"/>
      <c r="E30" s="71"/>
    </row>
    <row r="31" spans="1:5" x14ac:dyDescent="0.2">
      <c r="A31" s="155"/>
      <c r="B31" s="64" t="s">
        <v>25</v>
      </c>
      <c r="C31" s="68"/>
      <c r="D31" s="68"/>
      <c r="E31" s="71"/>
    </row>
    <row r="32" spans="1:5" x14ac:dyDescent="0.2">
      <c r="A32" s="155"/>
      <c r="B32" s="64" t="s">
        <v>29</v>
      </c>
      <c r="C32" s="68">
        <v>0</v>
      </c>
      <c r="D32" s="68">
        <v>0</v>
      </c>
      <c r="E32" s="71"/>
    </row>
    <row r="33" spans="1:5" x14ac:dyDescent="0.2">
      <c r="A33" s="155"/>
      <c r="B33" s="64" t="s">
        <v>31</v>
      </c>
      <c r="C33" s="68">
        <v>600</v>
      </c>
      <c r="D33" s="68">
        <v>0</v>
      </c>
      <c r="E33" s="68">
        <v>600</v>
      </c>
    </row>
    <row r="34" spans="1:5" ht="15" x14ac:dyDescent="0.25">
      <c r="A34" s="155" t="s">
        <v>32</v>
      </c>
      <c r="B34" s="155"/>
      <c r="C34" s="65">
        <f>C35+C36+C37+C38</f>
        <v>3261</v>
      </c>
      <c r="D34" s="65">
        <f>D35+D36+D37+D38</f>
        <v>0</v>
      </c>
      <c r="E34" s="65">
        <f>E35+E36+E37+E38</f>
        <v>3261</v>
      </c>
    </row>
    <row r="35" spans="1:5" x14ac:dyDescent="0.2">
      <c r="A35" s="156"/>
      <c r="B35" s="64" t="s">
        <v>33</v>
      </c>
      <c r="C35" s="68">
        <v>3261</v>
      </c>
      <c r="D35" s="68"/>
      <c r="E35" s="68">
        <v>3261</v>
      </c>
    </row>
    <row r="36" spans="1:5" x14ac:dyDescent="0.2">
      <c r="A36" s="156"/>
      <c r="B36" s="64" t="s">
        <v>52</v>
      </c>
      <c r="C36" s="67"/>
      <c r="D36" s="67"/>
      <c r="E36" s="71"/>
    </row>
    <row r="37" spans="1:5" x14ac:dyDescent="0.2">
      <c r="A37" s="156"/>
      <c r="B37" s="64" t="s">
        <v>34</v>
      </c>
      <c r="C37" s="68"/>
      <c r="D37" s="68"/>
      <c r="E37" s="71"/>
    </row>
    <row r="38" spans="1:5" ht="15" customHeight="1" x14ac:dyDescent="0.2">
      <c r="A38" s="156"/>
      <c r="B38" s="64" t="s">
        <v>35</v>
      </c>
      <c r="C38" s="68">
        <v>0</v>
      </c>
      <c r="D38" s="68"/>
      <c r="E38" s="71"/>
    </row>
    <row r="39" spans="1:5" ht="15" x14ac:dyDescent="0.25">
      <c r="A39" s="155" t="s">
        <v>37</v>
      </c>
      <c r="B39" s="155"/>
      <c r="C39" s="65">
        <f>C40</f>
        <v>0</v>
      </c>
      <c r="D39" s="65">
        <f>D40</f>
        <v>600</v>
      </c>
      <c r="E39" s="65">
        <f>E40</f>
        <v>600</v>
      </c>
    </row>
    <row r="40" spans="1:5" x14ac:dyDescent="0.2">
      <c r="A40" s="75"/>
      <c r="B40" s="64" t="s">
        <v>189</v>
      </c>
      <c r="C40" s="67"/>
      <c r="D40" s="67">
        <v>600</v>
      </c>
      <c r="E40" s="68">
        <v>600</v>
      </c>
    </row>
    <row r="41" spans="1:5" ht="15" x14ac:dyDescent="0.25">
      <c r="A41" s="113"/>
      <c r="B41" s="115" t="s">
        <v>190</v>
      </c>
      <c r="C41" s="67"/>
      <c r="D41" s="67"/>
      <c r="E41" s="65">
        <v>5011.6000000000004</v>
      </c>
    </row>
    <row r="42" spans="1:5" x14ac:dyDescent="0.2">
      <c r="A42" s="113"/>
      <c r="B42" s="64" t="s">
        <v>38</v>
      </c>
      <c r="C42" s="67"/>
      <c r="D42" s="67">
        <v>5011.6000000000004</v>
      </c>
      <c r="E42" s="68">
        <v>5011.6000000000004</v>
      </c>
    </row>
    <row r="43" spans="1:5" ht="15" x14ac:dyDescent="0.25">
      <c r="A43" s="76" t="s">
        <v>41</v>
      </c>
      <c r="B43" s="76"/>
      <c r="C43" s="65">
        <f>C8+C11+C14+C17+C25+C27+C29+C34+C39+C22</f>
        <v>47133.326999999997</v>
      </c>
      <c r="D43" s="65">
        <f>D8+D11+D14+D17+D25+D27+D29+D34+D39+D22</f>
        <v>600</v>
      </c>
      <c r="E43" s="65">
        <f>E8+E11+E14+E17+E25+E27+E29+E34+E39+E22+E41</f>
        <v>52744.899999999994</v>
      </c>
    </row>
    <row r="44" spans="1:5" ht="15" x14ac:dyDescent="0.25">
      <c r="A44" s="76" t="s">
        <v>42</v>
      </c>
      <c r="B44" s="76"/>
      <c r="C44" s="65">
        <f>C45+C47+C48+C49+C50+C46</f>
        <v>47133.3</v>
      </c>
      <c r="D44" s="65">
        <f>D45+D47+D48+D49+D50+D46</f>
        <v>5611.6</v>
      </c>
      <c r="E44" s="65">
        <f>E45+E47+E48+E49+E50+E46</f>
        <v>52744.9</v>
      </c>
    </row>
    <row r="45" spans="1:5" ht="15" x14ac:dyDescent="0.25">
      <c r="A45" s="153"/>
      <c r="B45" s="76" t="s">
        <v>63</v>
      </c>
      <c r="C45" s="72">
        <v>42133.3</v>
      </c>
      <c r="D45" s="72">
        <v>5611.6</v>
      </c>
      <c r="E45" s="72">
        <v>47744.9</v>
      </c>
    </row>
    <row r="46" spans="1:5" ht="15" x14ac:dyDescent="0.25">
      <c r="A46" s="153"/>
      <c r="B46" s="76" t="s">
        <v>78</v>
      </c>
      <c r="C46" s="72">
        <v>1000</v>
      </c>
      <c r="D46" s="72"/>
      <c r="E46" s="72">
        <v>1000</v>
      </c>
    </row>
    <row r="47" spans="1:5" ht="15" x14ac:dyDescent="0.25">
      <c r="A47" s="153"/>
      <c r="B47" s="77" t="s">
        <v>54</v>
      </c>
      <c r="C47" s="65">
        <v>4000</v>
      </c>
      <c r="D47" s="65"/>
      <c r="E47" s="65">
        <v>4000</v>
      </c>
    </row>
    <row r="48" spans="1:5" ht="15" x14ac:dyDescent="0.25">
      <c r="A48" s="153"/>
      <c r="B48" s="77"/>
      <c r="C48" s="66"/>
      <c r="D48" s="66"/>
      <c r="E48" s="78"/>
    </row>
    <row r="49" spans="1:6" ht="15" x14ac:dyDescent="0.25">
      <c r="A49" s="153"/>
      <c r="B49" s="76"/>
      <c r="C49" s="67"/>
      <c r="D49" s="66"/>
      <c r="E49" s="78"/>
    </row>
    <row r="50" spans="1:6" x14ac:dyDescent="0.2">
      <c r="A50" s="79"/>
      <c r="B50" s="80"/>
      <c r="C50" s="81"/>
      <c r="D50" s="81"/>
      <c r="E50" s="82"/>
    </row>
    <row r="51" spans="1:6" x14ac:dyDescent="0.2">
      <c r="A51" s="79"/>
      <c r="B51" s="80"/>
      <c r="C51" s="81"/>
      <c r="D51" s="81"/>
      <c r="E51" s="82"/>
    </row>
    <row r="52" spans="1:6" x14ac:dyDescent="0.2">
      <c r="A52" s="79"/>
      <c r="B52" s="80"/>
      <c r="C52" s="81"/>
      <c r="D52" s="81"/>
      <c r="E52" s="82"/>
    </row>
    <row r="53" spans="1:6" x14ac:dyDescent="0.2">
      <c r="A53" s="79"/>
      <c r="B53" s="80"/>
      <c r="C53" s="81"/>
      <c r="D53" s="81"/>
      <c r="E53" s="82"/>
    </row>
    <row r="57" spans="1:6" x14ac:dyDescent="0.2">
      <c r="B57" s="63" t="s">
        <v>86</v>
      </c>
    </row>
    <row r="58" spans="1:6" ht="30" x14ac:dyDescent="0.2">
      <c r="A58" s="151" t="s">
        <v>0</v>
      </c>
      <c r="B58" s="151"/>
      <c r="C58" s="58" t="s">
        <v>84</v>
      </c>
      <c r="D58" s="58" t="s">
        <v>71</v>
      </c>
      <c r="E58" s="58" t="s">
        <v>80</v>
      </c>
      <c r="F58" s="48" t="s">
        <v>85</v>
      </c>
    </row>
    <row r="59" spans="1:6" ht="15" x14ac:dyDescent="0.25">
      <c r="A59" s="64" t="s">
        <v>1</v>
      </c>
      <c r="B59" s="64"/>
      <c r="C59" s="65">
        <f>C60+C61</f>
        <v>35922.6</v>
      </c>
      <c r="D59" s="66">
        <f>D60+D61</f>
        <v>36105.699999999997</v>
      </c>
      <c r="E59" s="66">
        <f>E60+E61</f>
        <v>36105.699999999997</v>
      </c>
      <c r="F59" s="71"/>
    </row>
    <row r="60" spans="1:6" x14ac:dyDescent="0.2">
      <c r="A60" s="156"/>
      <c r="B60" s="64" t="s">
        <v>2</v>
      </c>
      <c r="C60" s="67">
        <v>26922.6</v>
      </c>
      <c r="D60" s="67">
        <v>26680.1</v>
      </c>
      <c r="E60" s="67">
        <v>26680.1</v>
      </c>
      <c r="F60" s="71"/>
    </row>
    <row r="61" spans="1:6" x14ac:dyDescent="0.2">
      <c r="A61" s="156"/>
      <c r="B61" s="64" t="s">
        <v>69</v>
      </c>
      <c r="C61" s="68">
        <v>9000</v>
      </c>
      <c r="D61" s="68">
        <v>9425.6</v>
      </c>
      <c r="E61" s="68">
        <v>9425.6</v>
      </c>
      <c r="F61" s="71"/>
    </row>
    <row r="62" spans="1:6" ht="15" x14ac:dyDescent="0.25">
      <c r="A62" s="157" t="s">
        <v>3</v>
      </c>
      <c r="B62" s="157"/>
      <c r="C62" s="65">
        <f>C63+C64</f>
        <v>3951.4859999999999</v>
      </c>
      <c r="D62" s="65">
        <f>D63+D64</f>
        <v>3971.6269999999995</v>
      </c>
      <c r="E62" s="65">
        <f>E63+E64</f>
        <v>3971.6269999999995</v>
      </c>
      <c r="F62" s="71"/>
    </row>
    <row r="63" spans="1:6" x14ac:dyDescent="0.2">
      <c r="A63" s="156"/>
      <c r="B63" s="69" t="s">
        <v>4</v>
      </c>
      <c r="C63" s="68">
        <f>C59*9%</f>
        <v>3233.0339999999997</v>
      </c>
      <c r="D63" s="68">
        <f>D59*9%</f>
        <v>3249.5129999999995</v>
      </c>
      <c r="E63" s="68">
        <f>E59*9%</f>
        <v>3249.5129999999995</v>
      </c>
      <c r="F63" s="71"/>
    </row>
    <row r="64" spans="1:6" x14ac:dyDescent="0.2">
      <c r="A64" s="156"/>
      <c r="B64" s="69" t="s">
        <v>5</v>
      </c>
      <c r="C64" s="68">
        <f>C59*2%</f>
        <v>718.452</v>
      </c>
      <c r="D64" s="68">
        <f>D59*2%</f>
        <v>722.11399999999992</v>
      </c>
      <c r="E64" s="68">
        <f>E59*2%</f>
        <v>722.11399999999992</v>
      </c>
      <c r="F64" s="71"/>
    </row>
    <row r="65" spans="1:6" x14ac:dyDescent="0.2">
      <c r="A65" s="70" t="s">
        <v>6</v>
      </c>
      <c r="B65" s="70"/>
      <c r="C65" s="67">
        <f>C66+C67</f>
        <v>0</v>
      </c>
      <c r="D65" s="67">
        <f>D66+D67</f>
        <v>0</v>
      </c>
      <c r="E65" s="67">
        <f>E66+E67</f>
        <v>0</v>
      </c>
      <c r="F65" s="71"/>
    </row>
    <row r="66" spans="1:6" x14ac:dyDescent="0.2">
      <c r="A66" s="156"/>
      <c r="B66" s="64" t="s">
        <v>7</v>
      </c>
      <c r="C66" s="67"/>
      <c r="D66" s="67"/>
      <c r="E66" s="71"/>
      <c r="F66" s="71"/>
    </row>
    <row r="67" spans="1:6" x14ac:dyDescent="0.2">
      <c r="A67" s="156"/>
      <c r="B67" s="64" t="s">
        <v>8</v>
      </c>
      <c r="C67" s="68"/>
      <c r="D67" s="67"/>
      <c r="E67" s="71"/>
      <c r="F67" s="71"/>
    </row>
    <row r="68" spans="1:6" ht="15" x14ac:dyDescent="0.25">
      <c r="A68" s="154" t="s">
        <v>56</v>
      </c>
      <c r="B68" s="154"/>
      <c r="C68" s="65">
        <f>C69+C70+C71+C72</f>
        <v>1070</v>
      </c>
      <c r="D68" s="65">
        <f>D69+D70+D71+D72</f>
        <v>1454</v>
      </c>
      <c r="E68" s="65">
        <f>E69+E70+E71+E72</f>
        <v>2133</v>
      </c>
      <c r="F68" s="71"/>
    </row>
    <row r="69" spans="1:6" x14ac:dyDescent="0.2">
      <c r="A69" s="156"/>
      <c r="B69" s="64" t="s">
        <v>10</v>
      </c>
      <c r="C69" s="68">
        <v>100</v>
      </c>
      <c r="D69" s="68">
        <v>100</v>
      </c>
      <c r="E69" s="68">
        <v>100</v>
      </c>
      <c r="F69" s="71"/>
    </row>
    <row r="70" spans="1:6" ht="28.5" x14ac:dyDescent="0.2">
      <c r="A70" s="156"/>
      <c r="B70" s="64" t="s">
        <v>11</v>
      </c>
      <c r="C70" s="68">
        <v>800</v>
      </c>
      <c r="D70" s="68">
        <v>1304</v>
      </c>
      <c r="E70" s="68">
        <v>1983</v>
      </c>
      <c r="F70" s="83" t="s">
        <v>88</v>
      </c>
    </row>
    <row r="71" spans="1:6" x14ac:dyDescent="0.2">
      <c r="A71" s="156"/>
      <c r="B71" s="64" t="s">
        <v>12</v>
      </c>
      <c r="C71" s="68">
        <v>120</v>
      </c>
      <c r="D71" s="68">
        <v>50</v>
      </c>
      <c r="E71" s="68">
        <v>50</v>
      </c>
      <c r="F71" s="83"/>
    </row>
    <row r="72" spans="1:6" x14ac:dyDescent="0.2">
      <c r="A72" s="156"/>
      <c r="B72" s="64" t="s">
        <v>13</v>
      </c>
      <c r="C72" s="68">
        <v>50</v>
      </c>
      <c r="D72" s="68">
        <v>0</v>
      </c>
      <c r="E72" s="68">
        <v>0</v>
      </c>
      <c r="F72" s="83"/>
    </row>
    <row r="73" spans="1:6" ht="15" x14ac:dyDescent="0.25">
      <c r="A73" s="155" t="s">
        <v>14</v>
      </c>
      <c r="B73" s="155"/>
      <c r="C73" s="65">
        <f>C74+C75</f>
        <v>100</v>
      </c>
      <c r="D73" s="72">
        <f>D74+D75</f>
        <v>400</v>
      </c>
      <c r="E73" s="72">
        <f>E74+E75</f>
        <v>530</v>
      </c>
      <c r="F73" s="83"/>
    </row>
    <row r="74" spans="1:6" x14ac:dyDescent="0.2">
      <c r="A74" s="73">
        <v>22201</v>
      </c>
      <c r="B74" s="64" t="s">
        <v>15</v>
      </c>
      <c r="C74" s="68">
        <v>100</v>
      </c>
      <c r="D74" s="68">
        <v>100</v>
      </c>
      <c r="E74" s="68">
        <v>100</v>
      </c>
      <c r="F74" s="83"/>
    </row>
    <row r="75" spans="1:6" x14ac:dyDescent="0.2">
      <c r="A75" s="73">
        <v>22311</v>
      </c>
      <c r="B75" s="64" t="s">
        <v>16</v>
      </c>
      <c r="C75" s="68">
        <v>0</v>
      </c>
      <c r="D75" s="74">
        <v>300</v>
      </c>
      <c r="E75" s="74">
        <v>430</v>
      </c>
      <c r="F75" s="83"/>
    </row>
    <row r="76" spans="1:6" ht="15" x14ac:dyDescent="0.25">
      <c r="A76" s="154" t="s">
        <v>57</v>
      </c>
      <c r="B76" s="154"/>
      <c r="C76" s="65">
        <f>C77</f>
        <v>0</v>
      </c>
      <c r="D76" s="65">
        <f>D77</f>
        <v>0</v>
      </c>
      <c r="E76" s="65">
        <f>E77</f>
        <v>1800</v>
      </c>
      <c r="F76" s="83"/>
    </row>
    <row r="77" spans="1:6" x14ac:dyDescent="0.2">
      <c r="A77" s="75"/>
      <c r="B77" s="64" t="s">
        <v>18</v>
      </c>
      <c r="C77" s="68"/>
      <c r="D77" s="74"/>
      <c r="E77" s="68">
        <v>1800</v>
      </c>
      <c r="F77" s="83" t="s">
        <v>89</v>
      </c>
    </row>
    <row r="78" spans="1:6" ht="15" x14ac:dyDescent="0.25">
      <c r="A78" s="154" t="s">
        <v>58</v>
      </c>
      <c r="B78" s="154"/>
      <c r="C78" s="65">
        <f>C79</f>
        <v>170</v>
      </c>
      <c r="D78" s="65">
        <f>D79</f>
        <v>232</v>
      </c>
      <c r="E78" s="65">
        <f>E79</f>
        <v>232</v>
      </c>
      <c r="F78" s="83"/>
    </row>
    <row r="79" spans="1:6" x14ac:dyDescent="0.2">
      <c r="A79" s="75"/>
      <c r="B79" s="64" t="s">
        <v>22</v>
      </c>
      <c r="C79" s="68">
        <v>170</v>
      </c>
      <c r="D79" s="68">
        <v>232</v>
      </c>
      <c r="E79" s="68">
        <v>232</v>
      </c>
      <c r="F79" s="83"/>
    </row>
    <row r="80" spans="1:6" ht="15" x14ac:dyDescent="0.25">
      <c r="A80" s="154" t="s">
        <v>23</v>
      </c>
      <c r="B80" s="154"/>
      <c r="C80" s="65">
        <f>C82+C83+C84+C81</f>
        <v>1375.5</v>
      </c>
      <c r="D80" s="65">
        <f>D82+D83+D84+D81</f>
        <v>0</v>
      </c>
      <c r="E80" s="65">
        <f>E82+E83+E84+E81</f>
        <v>700</v>
      </c>
      <c r="F80" s="83"/>
    </row>
    <row r="81" spans="1:6" x14ac:dyDescent="0.2">
      <c r="A81" s="155"/>
      <c r="B81" s="64" t="s">
        <v>24</v>
      </c>
      <c r="C81" s="68"/>
      <c r="D81" s="68"/>
      <c r="E81" s="71"/>
      <c r="F81" s="83"/>
    </row>
    <row r="82" spans="1:6" x14ac:dyDescent="0.2">
      <c r="A82" s="155"/>
      <c r="B82" s="64" t="s">
        <v>25</v>
      </c>
      <c r="C82" s="68">
        <v>50</v>
      </c>
      <c r="D82" s="68"/>
      <c r="E82" s="71"/>
      <c r="F82" s="83"/>
    </row>
    <row r="83" spans="1:6" ht="28.5" x14ac:dyDescent="0.2">
      <c r="A83" s="155"/>
      <c r="B83" s="64" t="s">
        <v>29</v>
      </c>
      <c r="C83" s="68">
        <v>125.5</v>
      </c>
      <c r="D83" s="68">
        <v>0</v>
      </c>
      <c r="E83" s="68">
        <v>700</v>
      </c>
      <c r="F83" s="83" t="s">
        <v>90</v>
      </c>
    </row>
    <row r="84" spans="1:6" x14ac:dyDescent="0.2">
      <c r="A84" s="155"/>
      <c r="B84" s="64" t="s">
        <v>31</v>
      </c>
      <c r="C84" s="68">
        <v>1200</v>
      </c>
      <c r="D84" s="68">
        <v>0</v>
      </c>
      <c r="E84" s="71"/>
      <c r="F84" s="71"/>
    </row>
    <row r="85" spans="1:6" ht="15" x14ac:dyDescent="0.25">
      <c r="A85" s="155" t="s">
        <v>32</v>
      </c>
      <c r="B85" s="155"/>
      <c r="C85" s="65">
        <f>C86+C87+C88+C89</f>
        <v>0</v>
      </c>
      <c r="D85" s="65">
        <f>D86+D87+D88+D89</f>
        <v>370</v>
      </c>
      <c r="E85" s="65">
        <f>E86+E87+E88+E89</f>
        <v>3262</v>
      </c>
      <c r="F85" s="71"/>
    </row>
    <row r="86" spans="1:6" ht="28.5" x14ac:dyDescent="0.2">
      <c r="A86" s="156"/>
      <c r="B86" s="64" t="s">
        <v>33</v>
      </c>
      <c r="C86" s="68"/>
      <c r="D86" s="68">
        <v>370</v>
      </c>
      <c r="E86" s="68">
        <v>3262</v>
      </c>
      <c r="F86" s="48" t="s">
        <v>87</v>
      </c>
    </row>
    <row r="87" spans="1:6" x14ac:dyDescent="0.2">
      <c r="A87" s="156"/>
      <c r="B87" s="64" t="s">
        <v>52</v>
      </c>
      <c r="C87" s="67"/>
      <c r="D87" s="67"/>
      <c r="E87" s="71"/>
      <c r="F87" s="71"/>
    </row>
    <row r="88" spans="1:6" x14ac:dyDescent="0.2">
      <c r="A88" s="156"/>
      <c r="B88" s="64" t="s">
        <v>34</v>
      </c>
      <c r="C88" s="68"/>
      <c r="D88" s="68"/>
      <c r="E88" s="71"/>
      <c r="F88" s="71"/>
    </row>
    <row r="89" spans="1:6" x14ac:dyDescent="0.2">
      <c r="A89" s="156"/>
      <c r="B89" s="64" t="s">
        <v>35</v>
      </c>
      <c r="C89" s="68">
        <v>0</v>
      </c>
      <c r="D89" s="68">
        <v>0</v>
      </c>
      <c r="E89" s="71"/>
      <c r="F89" s="71"/>
    </row>
    <row r="90" spans="1:6" ht="15" x14ac:dyDescent="0.25">
      <c r="A90" s="155" t="s">
        <v>37</v>
      </c>
      <c r="B90" s="155"/>
      <c r="C90" s="65">
        <f>C91</f>
        <v>0</v>
      </c>
      <c r="D90" s="65">
        <f>D91</f>
        <v>0</v>
      </c>
      <c r="E90" s="65">
        <f>E91</f>
        <v>0</v>
      </c>
      <c r="F90" s="71"/>
    </row>
    <row r="91" spans="1:6" x14ac:dyDescent="0.2">
      <c r="A91" s="75"/>
      <c r="B91" s="64" t="s">
        <v>59</v>
      </c>
      <c r="C91" s="67"/>
      <c r="D91" s="67"/>
      <c r="E91" s="71"/>
      <c r="F91" s="71"/>
    </row>
    <row r="92" spans="1:6" ht="15" x14ac:dyDescent="0.25">
      <c r="A92" s="76" t="s">
        <v>41</v>
      </c>
      <c r="B92" s="76"/>
      <c r="C92" s="65">
        <f>C59+C62+C65+C68+C76+C78+C80+C85+C90+C73</f>
        <v>42589.585999999996</v>
      </c>
      <c r="D92" s="65">
        <f>D59+D62+D65+D68+D76+D78+D80+D85+D90+D73</f>
        <v>42533.326999999997</v>
      </c>
      <c r="E92" s="65">
        <f>E59+E62+E65+E68+E76+E78+E80+E85+E90+E73</f>
        <v>48734.326999999997</v>
      </c>
      <c r="F92" s="71"/>
    </row>
    <row r="93" spans="1:6" ht="15" x14ac:dyDescent="0.25">
      <c r="A93" s="76" t="s">
        <v>42</v>
      </c>
      <c r="B93" s="76"/>
      <c r="C93" s="65">
        <f>C94+C96+C97+C98+C99</f>
        <v>42589.599999999999</v>
      </c>
      <c r="D93" s="65">
        <f>D94+D96+D97+D98+D99+D95</f>
        <v>42533.3</v>
      </c>
      <c r="E93" s="65">
        <f>E94+E96+E97+E98+E99+E95</f>
        <v>48734.3</v>
      </c>
      <c r="F93" s="71"/>
    </row>
    <row r="94" spans="1:6" ht="15" x14ac:dyDescent="0.25">
      <c r="A94" s="153"/>
      <c r="B94" s="76" t="s">
        <v>63</v>
      </c>
      <c r="C94" s="72">
        <v>42589.599999999999</v>
      </c>
      <c r="D94" s="72">
        <v>41533.300000000003</v>
      </c>
      <c r="E94" s="72">
        <v>41533.300000000003</v>
      </c>
      <c r="F94" s="71"/>
    </row>
    <row r="95" spans="1:6" ht="15" x14ac:dyDescent="0.25">
      <c r="A95" s="153"/>
      <c r="B95" s="76" t="s">
        <v>78</v>
      </c>
      <c r="C95" s="72"/>
      <c r="D95" s="72">
        <v>1000</v>
      </c>
      <c r="E95" s="72">
        <v>1000</v>
      </c>
      <c r="F95" s="71"/>
    </row>
    <row r="96" spans="1:6" ht="15" x14ac:dyDescent="0.25">
      <c r="A96" s="153"/>
      <c r="B96" s="76" t="s">
        <v>60</v>
      </c>
      <c r="C96" s="65"/>
      <c r="D96" s="65"/>
      <c r="E96" s="71"/>
      <c r="F96" s="71"/>
    </row>
    <row r="97" spans="1:6" ht="15" x14ac:dyDescent="0.25">
      <c r="A97" s="153"/>
      <c r="B97" s="77" t="s">
        <v>54</v>
      </c>
      <c r="C97" s="66"/>
      <c r="D97" s="66"/>
      <c r="E97" s="65">
        <v>6201</v>
      </c>
      <c r="F97" s="71"/>
    </row>
    <row r="98" spans="1:6" ht="15" x14ac:dyDescent="0.25">
      <c r="A98" s="153"/>
      <c r="B98" s="76" t="s">
        <v>53</v>
      </c>
      <c r="C98" s="67"/>
      <c r="D98" s="66"/>
      <c r="E98" s="78"/>
      <c r="F98" s="71"/>
    </row>
    <row r="105" spans="1:6" ht="15" x14ac:dyDescent="0.25">
      <c r="B105" s="60" t="s">
        <v>76</v>
      </c>
      <c r="C105" s="61"/>
      <c r="D105" s="61"/>
    </row>
    <row r="106" spans="1:6" ht="15" x14ac:dyDescent="0.25">
      <c r="B106" s="62" t="s">
        <v>75</v>
      </c>
      <c r="C106" s="61"/>
      <c r="D106" s="61"/>
    </row>
    <row r="108" spans="1:6" x14ac:dyDescent="0.2">
      <c r="B108" s="63" t="s">
        <v>74</v>
      </c>
    </row>
    <row r="109" spans="1:6" ht="45" x14ac:dyDescent="0.2">
      <c r="A109" s="151" t="s">
        <v>0</v>
      </c>
      <c r="B109" s="151"/>
      <c r="C109" s="58" t="s">
        <v>93</v>
      </c>
      <c r="D109" s="58" t="s">
        <v>94</v>
      </c>
      <c r="E109" s="58" t="s">
        <v>80</v>
      </c>
    </row>
    <row r="110" spans="1:6" ht="15" x14ac:dyDescent="0.25">
      <c r="A110" s="64" t="s">
        <v>1</v>
      </c>
      <c r="B110" s="64"/>
      <c r="C110" s="65">
        <f>C111+C112</f>
        <v>36105.699999999997</v>
      </c>
      <c r="D110" s="66">
        <f>D111+D112</f>
        <v>0</v>
      </c>
      <c r="E110" s="66">
        <f>E111+E112</f>
        <v>36105.699999999997</v>
      </c>
    </row>
    <row r="111" spans="1:6" x14ac:dyDescent="0.2">
      <c r="A111" s="156"/>
      <c r="B111" s="64" t="s">
        <v>2</v>
      </c>
      <c r="C111" s="67">
        <v>26680.1</v>
      </c>
      <c r="D111" s="67"/>
      <c r="E111" s="67">
        <v>26680.1</v>
      </c>
    </row>
    <row r="112" spans="1:6" x14ac:dyDescent="0.2">
      <c r="A112" s="156"/>
      <c r="B112" s="64" t="s">
        <v>69</v>
      </c>
      <c r="C112" s="68">
        <v>9425.6</v>
      </c>
      <c r="D112" s="68"/>
      <c r="E112" s="68">
        <v>9425.6</v>
      </c>
    </row>
    <row r="113" spans="1:5" ht="15" x14ac:dyDescent="0.25">
      <c r="A113" s="157" t="s">
        <v>3</v>
      </c>
      <c r="B113" s="157"/>
      <c r="C113" s="66">
        <f>C114+C115</f>
        <v>3971.6269999999995</v>
      </c>
      <c r="D113" s="66">
        <f>D114+D115</f>
        <v>0</v>
      </c>
      <c r="E113" s="66">
        <f>E114+E115</f>
        <v>3971.6</v>
      </c>
    </row>
    <row r="114" spans="1:5" x14ac:dyDescent="0.2">
      <c r="A114" s="156"/>
      <c r="B114" s="69" t="s">
        <v>4</v>
      </c>
      <c r="C114" s="68">
        <f>C110*9%</f>
        <v>3249.5129999999995</v>
      </c>
      <c r="D114" s="68"/>
      <c r="E114" s="68">
        <v>3249.5</v>
      </c>
    </row>
    <row r="115" spans="1:5" x14ac:dyDescent="0.2">
      <c r="A115" s="156"/>
      <c r="B115" s="69" t="s">
        <v>5</v>
      </c>
      <c r="C115" s="68">
        <f>C110*2%</f>
        <v>722.11399999999992</v>
      </c>
      <c r="D115" s="68"/>
      <c r="E115" s="68">
        <v>722.1</v>
      </c>
    </row>
    <row r="116" spans="1:5" x14ac:dyDescent="0.2">
      <c r="A116" s="70" t="s">
        <v>6</v>
      </c>
      <c r="B116" s="70"/>
      <c r="C116" s="67">
        <f>C117+C118</f>
        <v>0</v>
      </c>
      <c r="D116" s="67">
        <f>D117+D118</f>
        <v>0</v>
      </c>
      <c r="E116" s="71"/>
    </row>
    <row r="117" spans="1:5" x14ac:dyDescent="0.2">
      <c r="A117" s="156"/>
      <c r="B117" s="64" t="s">
        <v>7</v>
      </c>
      <c r="C117" s="67"/>
      <c r="D117" s="67"/>
      <c r="E117" s="71"/>
    </row>
    <row r="118" spans="1:5" x14ac:dyDescent="0.2">
      <c r="A118" s="156"/>
      <c r="B118" s="64" t="s">
        <v>8</v>
      </c>
      <c r="C118" s="68"/>
      <c r="D118" s="67"/>
      <c r="E118" s="71"/>
    </row>
    <row r="119" spans="1:5" ht="15" x14ac:dyDescent="0.25">
      <c r="A119" s="154" t="s">
        <v>56</v>
      </c>
      <c r="B119" s="154"/>
      <c r="C119" s="65">
        <f>C120+C121+C122+C123</f>
        <v>954</v>
      </c>
      <c r="D119" s="65">
        <f>D120+D121+D122+D123</f>
        <v>679</v>
      </c>
      <c r="E119" s="65">
        <f>E120+E121+E122+E123</f>
        <v>1454</v>
      </c>
    </row>
    <row r="120" spans="1:5" x14ac:dyDescent="0.2">
      <c r="A120" s="156"/>
      <c r="B120" s="64" t="s">
        <v>10</v>
      </c>
      <c r="C120" s="68">
        <v>100</v>
      </c>
      <c r="D120" s="68"/>
      <c r="E120" s="68">
        <v>100</v>
      </c>
    </row>
    <row r="121" spans="1:5" x14ac:dyDescent="0.2">
      <c r="A121" s="156"/>
      <c r="B121" s="64" t="s">
        <v>11</v>
      </c>
      <c r="C121" s="68">
        <v>804</v>
      </c>
      <c r="D121" s="68">
        <v>679</v>
      </c>
      <c r="E121" s="68">
        <v>1304</v>
      </c>
    </row>
    <row r="122" spans="1:5" x14ac:dyDescent="0.2">
      <c r="A122" s="156"/>
      <c r="B122" s="64" t="s">
        <v>12</v>
      </c>
      <c r="C122" s="68">
        <v>50</v>
      </c>
      <c r="D122" s="68"/>
      <c r="E122" s="68">
        <v>50</v>
      </c>
    </row>
    <row r="123" spans="1:5" x14ac:dyDescent="0.2">
      <c r="A123" s="156"/>
      <c r="B123" s="64" t="s">
        <v>13</v>
      </c>
      <c r="C123" s="68">
        <v>0</v>
      </c>
      <c r="D123" s="68"/>
      <c r="E123" s="68">
        <v>0</v>
      </c>
    </row>
    <row r="124" spans="1:5" ht="15" x14ac:dyDescent="0.25">
      <c r="A124" s="155" t="s">
        <v>14</v>
      </c>
      <c r="B124" s="155"/>
      <c r="C124" s="65">
        <f>C125+C126</f>
        <v>100</v>
      </c>
      <c r="D124" s="72">
        <f>D125+D126</f>
        <v>130</v>
      </c>
      <c r="E124" s="72">
        <f>E125+E126</f>
        <v>400</v>
      </c>
    </row>
    <row r="125" spans="1:5" x14ac:dyDescent="0.2">
      <c r="A125" s="73">
        <v>22201</v>
      </c>
      <c r="B125" s="64" t="s">
        <v>15</v>
      </c>
      <c r="C125" s="68">
        <v>100</v>
      </c>
      <c r="D125" s="68"/>
      <c r="E125" s="68">
        <v>100</v>
      </c>
    </row>
    <row r="126" spans="1:5" x14ac:dyDescent="0.2">
      <c r="A126" s="73">
        <v>22311</v>
      </c>
      <c r="B126" s="64" t="s">
        <v>16</v>
      </c>
      <c r="C126" s="68">
        <v>0</v>
      </c>
      <c r="D126" s="74">
        <v>130</v>
      </c>
      <c r="E126" s="74">
        <v>300</v>
      </c>
    </row>
    <row r="127" spans="1:5" ht="15" x14ac:dyDescent="0.25">
      <c r="A127" s="154" t="s">
        <v>57</v>
      </c>
      <c r="B127" s="154"/>
      <c r="C127" s="65">
        <f>C128</f>
        <v>0</v>
      </c>
      <c r="D127" s="65">
        <f>D128</f>
        <v>0</v>
      </c>
      <c r="E127" s="71"/>
    </row>
    <row r="128" spans="1:5" x14ac:dyDescent="0.2">
      <c r="A128" s="75"/>
      <c r="B128" s="64" t="s">
        <v>18</v>
      </c>
      <c r="C128" s="68"/>
      <c r="D128" s="74"/>
      <c r="E128" s="71"/>
    </row>
    <row r="129" spans="1:5" ht="15" x14ac:dyDescent="0.25">
      <c r="A129" s="154" t="s">
        <v>58</v>
      </c>
      <c r="B129" s="154"/>
      <c r="C129" s="65">
        <f>C130</f>
        <v>232</v>
      </c>
      <c r="D129" s="65">
        <f>D130</f>
        <v>0</v>
      </c>
      <c r="E129" s="65">
        <f>E130</f>
        <v>232</v>
      </c>
    </row>
    <row r="130" spans="1:5" x14ac:dyDescent="0.2">
      <c r="A130" s="75"/>
      <c r="B130" s="64" t="s">
        <v>22</v>
      </c>
      <c r="C130" s="68">
        <v>232</v>
      </c>
      <c r="D130" s="68"/>
      <c r="E130" s="68">
        <v>232</v>
      </c>
    </row>
    <row r="131" spans="1:5" ht="15" x14ac:dyDescent="0.25">
      <c r="A131" s="154" t="s">
        <v>23</v>
      </c>
      <c r="B131" s="154"/>
      <c r="C131" s="65">
        <f>C133+C134+C135+C132</f>
        <v>0</v>
      </c>
      <c r="D131" s="65">
        <f>D133+D134+D135+D132</f>
        <v>0</v>
      </c>
      <c r="E131" s="71"/>
    </row>
    <row r="132" spans="1:5" x14ac:dyDescent="0.2">
      <c r="A132" s="155"/>
      <c r="B132" s="64" t="s">
        <v>24</v>
      </c>
      <c r="C132" s="68"/>
      <c r="D132" s="68"/>
      <c r="E132" s="71"/>
    </row>
    <row r="133" spans="1:5" x14ac:dyDescent="0.2">
      <c r="A133" s="155"/>
      <c r="B133" s="64" t="s">
        <v>25</v>
      </c>
      <c r="C133" s="68"/>
      <c r="D133" s="68"/>
      <c r="E133" s="71"/>
    </row>
    <row r="134" spans="1:5" x14ac:dyDescent="0.2">
      <c r="A134" s="155"/>
      <c r="B134" s="64" t="s">
        <v>29</v>
      </c>
      <c r="C134" s="68">
        <v>0</v>
      </c>
      <c r="D134" s="68">
        <v>0</v>
      </c>
      <c r="E134" s="71"/>
    </row>
    <row r="135" spans="1:5" x14ac:dyDescent="0.2">
      <c r="A135" s="155"/>
      <c r="B135" s="64" t="s">
        <v>31</v>
      </c>
      <c r="C135" s="68">
        <v>0</v>
      </c>
      <c r="D135" s="68">
        <v>0</v>
      </c>
      <c r="E135" s="71"/>
    </row>
    <row r="136" spans="1:5" ht="15" x14ac:dyDescent="0.25">
      <c r="A136" s="155" t="s">
        <v>32</v>
      </c>
      <c r="B136" s="155"/>
      <c r="C136" s="65">
        <f>C137+C138+C139+C140</f>
        <v>170</v>
      </c>
      <c r="D136" s="65">
        <f>D137+D138+D139+D140</f>
        <v>2892</v>
      </c>
      <c r="E136" s="65">
        <f>E137+E138+E139+E140</f>
        <v>370</v>
      </c>
    </row>
    <row r="137" spans="1:5" x14ac:dyDescent="0.2">
      <c r="A137" s="156"/>
      <c r="B137" s="64" t="s">
        <v>33</v>
      </c>
      <c r="C137" s="68">
        <v>170</v>
      </c>
      <c r="D137" s="68">
        <v>2892</v>
      </c>
      <c r="E137" s="68">
        <v>370</v>
      </c>
    </row>
    <row r="138" spans="1:5" x14ac:dyDescent="0.2">
      <c r="A138" s="156"/>
      <c r="B138" s="64" t="s">
        <v>52</v>
      </c>
      <c r="C138" s="67"/>
      <c r="D138" s="67"/>
      <c r="E138" s="71"/>
    </row>
    <row r="139" spans="1:5" x14ac:dyDescent="0.2">
      <c r="A139" s="156"/>
      <c r="B139" s="64" t="s">
        <v>34</v>
      </c>
      <c r="C139" s="68"/>
      <c r="D139" s="68"/>
      <c r="E139" s="71"/>
    </row>
    <row r="140" spans="1:5" x14ac:dyDescent="0.2">
      <c r="A140" s="156"/>
      <c r="B140" s="64" t="s">
        <v>35</v>
      </c>
      <c r="C140" s="68">
        <v>0</v>
      </c>
      <c r="D140" s="68"/>
      <c r="E140" s="71"/>
    </row>
    <row r="141" spans="1:5" ht="15" x14ac:dyDescent="0.25">
      <c r="A141" s="155" t="s">
        <v>37</v>
      </c>
      <c r="B141" s="155"/>
      <c r="C141" s="65">
        <f>C142</f>
        <v>0</v>
      </c>
      <c r="D141" s="65">
        <f>D142</f>
        <v>0</v>
      </c>
      <c r="E141" s="65">
        <f>E142</f>
        <v>0</v>
      </c>
    </row>
    <row r="142" spans="1:5" x14ac:dyDescent="0.2">
      <c r="A142" s="75"/>
      <c r="B142" s="64" t="s">
        <v>59</v>
      </c>
      <c r="C142" s="67"/>
      <c r="D142" s="67"/>
      <c r="E142" s="71"/>
    </row>
    <row r="143" spans="1:5" ht="15" x14ac:dyDescent="0.25">
      <c r="A143" s="76" t="s">
        <v>41</v>
      </c>
      <c r="B143" s="76"/>
      <c r="C143" s="65">
        <f>C110+C113+C116+C119+C127+C129+C131+C136+C141+C124</f>
        <v>41533.326999999997</v>
      </c>
      <c r="D143" s="65">
        <f>D110+D113+D116+D119+D127+D129+D131+D136+D141+D124</f>
        <v>3701</v>
      </c>
      <c r="E143" s="65">
        <f>E110+E113+E116+E119+E127+E129+E131+E136+E141+E124</f>
        <v>42533.299999999996</v>
      </c>
    </row>
    <row r="144" spans="1:5" ht="15" x14ac:dyDescent="0.25">
      <c r="A144" s="76" t="s">
        <v>42</v>
      </c>
      <c r="B144" s="76"/>
      <c r="C144" s="65">
        <f>C145+C147+C148+C149+C150</f>
        <v>41533.300000000003</v>
      </c>
      <c r="D144" s="65">
        <f>D145+D147+D148+D149+D150+D146</f>
        <v>4000</v>
      </c>
      <c r="E144" s="65">
        <f>E145+E147+E148+E149+E150+E146</f>
        <v>42533.3</v>
      </c>
    </row>
    <row r="145" spans="1:5" ht="15" x14ac:dyDescent="0.25">
      <c r="A145" s="153"/>
      <c r="B145" s="76" t="s">
        <v>63</v>
      </c>
      <c r="C145" s="72">
        <v>41533.300000000003</v>
      </c>
      <c r="D145" s="72"/>
      <c r="E145" s="72">
        <v>41533.300000000003</v>
      </c>
    </row>
    <row r="146" spans="1:5" ht="15" x14ac:dyDescent="0.25">
      <c r="A146" s="153"/>
      <c r="B146" s="76" t="s">
        <v>78</v>
      </c>
      <c r="C146" s="72"/>
      <c r="D146" s="72"/>
      <c r="E146" s="72">
        <v>1000</v>
      </c>
    </row>
    <row r="147" spans="1:5" ht="15" x14ac:dyDescent="0.25">
      <c r="A147" s="153"/>
      <c r="B147" s="77" t="s">
        <v>54</v>
      </c>
      <c r="C147" s="65"/>
      <c r="D147" s="65">
        <v>4000</v>
      </c>
      <c r="E147" s="71"/>
    </row>
    <row r="148" spans="1:5" ht="15" x14ac:dyDescent="0.25">
      <c r="A148" s="153"/>
      <c r="B148" s="77"/>
      <c r="C148" s="66"/>
      <c r="D148" s="66"/>
      <c r="E148" s="78"/>
    </row>
    <row r="149" spans="1:5" ht="15" x14ac:dyDescent="0.25">
      <c r="A149" s="153"/>
      <c r="B149" s="76" t="s">
        <v>53</v>
      </c>
      <c r="C149" s="67"/>
      <c r="D149" s="66"/>
      <c r="E149" s="78"/>
    </row>
  </sheetData>
  <mergeCells count="48">
    <mergeCell ref="A145:A149"/>
    <mergeCell ref="A131:B131"/>
    <mergeCell ref="A132:A135"/>
    <mergeCell ref="A136:B136"/>
    <mergeCell ref="A137:A140"/>
    <mergeCell ref="A141:B141"/>
    <mergeCell ref="A119:B119"/>
    <mergeCell ref="A120:A123"/>
    <mergeCell ref="A124:B124"/>
    <mergeCell ref="A127:B127"/>
    <mergeCell ref="A129:B129"/>
    <mergeCell ref="A109:B109"/>
    <mergeCell ref="A111:A112"/>
    <mergeCell ref="A113:B113"/>
    <mergeCell ref="A114:A115"/>
    <mergeCell ref="A117:A118"/>
    <mergeCell ref="A17:B17"/>
    <mergeCell ref="A7:B7"/>
    <mergeCell ref="A9:A10"/>
    <mergeCell ref="A11:B11"/>
    <mergeCell ref="A12:A13"/>
    <mergeCell ref="A15:A16"/>
    <mergeCell ref="A18:A21"/>
    <mergeCell ref="A22:B22"/>
    <mergeCell ref="A25:B25"/>
    <mergeCell ref="A27:B27"/>
    <mergeCell ref="A29:B29"/>
    <mergeCell ref="A30:A33"/>
    <mergeCell ref="A34:B34"/>
    <mergeCell ref="A35:A38"/>
    <mergeCell ref="A39:B39"/>
    <mergeCell ref="A45:A49"/>
    <mergeCell ref="A58:B58"/>
    <mergeCell ref="A60:A61"/>
    <mergeCell ref="A62:B62"/>
    <mergeCell ref="A63:A64"/>
    <mergeCell ref="A66:A67"/>
    <mergeCell ref="A68:B68"/>
    <mergeCell ref="A69:A72"/>
    <mergeCell ref="A73:B73"/>
    <mergeCell ref="A76:B76"/>
    <mergeCell ref="A78:B78"/>
    <mergeCell ref="A94:A98"/>
    <mergeCell ref="A80:B80"/>
    <mergeCell ref="A81:A84"/>
    <mergeCell ref="A85:B85"/>
    <mergeCell ref="A86:A89"/>
    <mergeCell ref="A90:B90"/>
  </mergeCells>
  <pageMargins left="1.2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EMT</vt:lpstr>
      <vt:lpstr>ONHS</vt:lpstr>
      <vt:lpstr>СӨБ</vt:lpstr>
      <vt:lpstr>Sheet1</vt:lpstr>
      <vt:lpstr>soyol</vt:lpstr>
      <vt:lpstr>ZDTG</vt:lpstr>
      <vt:lpstr>BHS</vt:lpstr>
      <vt:lpstr>ITH</vt:lpstr>
      <vt:lpstr>ONHS!Print_Area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Dell-3521</dc:creator>
  <cp:lastModifiedBy>Bayarjargal</cp:lastModifiedBy>
  <cp:lastPrinted>2017-12-11T07:36:14Z</cp:lastPrinted>
  <dcterms:created xsi:type="dcterms:W3CDTF">2015-11-09T08:16:40Z</dcterms:created>
  <dcterms:modified xsi:type="dcterms:W3CDTF">2017-12-11T07:42:50Z</dcterms:modified>
</cp:coreProperties>
</file>